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Forecast Method Selection" sheetId="1" r:id="rId1"/>
    <sheet name="Graph" sheetId="2" r:id="rId2"/>
    <sheet name="Example Data" sheetId="3" r:id="rId3"/>
  </sheets>
  <calcPr calcId="145621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2" i="2"/>
  <c r="A2" i="2" l="1"/>
  <c r="F51" i="1" l="1"/>
  <c r="F52" i="1"/>
  <c r="F53" i="1"/>
  <c r="F54" i="1"/>
  <c r="F55" i="1"/>
  <c r="A1" i="2" l="1"/>
  <c r="B1" i="2"/>
  <c r="B4" i="3" l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D3" i="2" l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C1" i="2"/>
  <c r="F1" i="2"/>
  <c r="G1" i="2"/>
  <c r="D4" i="1" l="1"/>
  <c r="E4" i="1"/>
  <c r="D5" i="1"/>
  <c r="H5" i="1" s="1"/>
  <c r="E5" i="1"/>
  <c r="D6" i="1"/>
  <c r="H6" i="1" s="1"/>
  <c r="E6" i="1"/>
  <c r="D7" i="1"/>
  <c r="H7" i="1" s="1"/>
  <c r="E7" i="1"/>
  <c r="D8" i="1"/>
  <c r="H8" i="1" s="1"/>
  <c r="E8" i="1"/>
  <c r="D9" i="1"/>
  <c r="H9" i="1" s="1"/>
  <c r="E9" i="1"/>
  <c r="D10" i="1"/>
  <c r="H10" i="1" s="1"/>
  <c r="E10" i="1"/>
  <c r="D11" i="1"/>
  <c r="H11" i="1" s="1"/>
  <c r="E11" i="1"/>
  <c r="D12" i="1"/>
  <c r="H12" i="1" s="1"/>
  <c r="E12" i="1"/>
  <c r="D13" i="1"/>
  <c r="H13" i="1" s="1"/>
  <c r="E13" i="1"/>
  <c r="D14" i="1"/>
  <c r="H14" i="1" s="1"/>
  <c r="E14" i="1"/>
  <c r="D15" i="1"/>
  <c r="H15" i="1" s="1"/>
  <c r="E15" i="1"/>
  <c r="D16" i="1"/>
  <c r="H16" i="1" s="1"/>
  <c r="E16" i="1"/>
  <c r="D17" i="1"/>
  <c r="H17" i="1" s="1"/>
  <c r="E17" i="1"/>
  <c r="D18" i="1"/>
  <c r="H18" i="1" s="1"/>
  <c r="E18" i="1"/>
  <c r="D19" i="1"/>
  <c r="H19" i="1" s="1"/>
  <c r="E19" i="1"/>
  <c r="D20" i="1"/>
  <c r="H20" i="1" s="1"/>
  <c r="E20" i="1"/>
  <c r="D21" i="1"/>
  <c r="H21" i="1" s="1"/>
  <c r="E21" i="1"/>
  <c r="D22" i="1"/>
  <c r="H22" i="1" s="1"/>
  <c r="E22" i="1"/>
  <c r="D23" i="1"/>
  <c r="H23" i="1" s="1"/>
  <c r="E23" i="1"/>
  <c r="D24" i="1"/>
  <c r="H24" i="1" s="1"/>
  <c r="E24" i="1"/>
  <c r="D25" i="1"/>
  <c r="H25" i="1" s="1"/>
  <c r="E25" i="1"/>
  <c r="D26" i="1"/>
  <c r="H26" i="1" s="1"/>
  <c r="E26" i="1"/>
  <c r="D27" i="1"/>
  <c r="H27" i="1" s="1"/>
  <c r="E27" i="1"/>
  <c r="D28" i="1"/>
  <c r="H28" i="1" s="1"/>
  <c r="E28" i="1"/>
  <c r="D29" i="1"/>
  <c r="H29" i="1" s="1"/>
  <c r="E29" i="1"/>
  <c r="D30" i="1"/>
  <c r="H30" i="1" s="1"/>
  <c r="E30" i="1"/>
  <c r="D31" i="1"/>
  <c r="H31" i="1" s="1"/>
  <c r="E31" i="1"/>
  <c r="D32" i="1"/>
  <c r="H32" i="1" s="1"/>
  <c r="E32" i="1"/>
  <c r="D33" i="1"/>
  <c r="H33" i="1" s="1"/>
  <c r="E33" i="1"/>
  <c r="D34" i="1"/>
  <c r="H34" i="1" s="1"/>
  <c r="E34" i="1"/>
  <c r="D35" i="1"/>
  <c r="H35" i="1" s="1"/>
  <c r="E35" i="1"/>
  <c r="D36" i="1"/>
  <c r="H36" i="1" s="1"/>
  <c r="E36" i="1"/>
  <c r="D37" i="1"/>
  <c r="H37" i="1" s="1"/>
  <c r="E37" i="1"/>
  <c r="D38" i="1"/>
  <c r="H38" i="1" s="1"/>
  <c r="E38" i="1"/>
  <c r="D39" i="1"/>
  <c r="H39" i="1" s="1"/>
  <c r="E39" i="1"/>
  <c r="D40" i="1"/>
  <c r="H40" i="1" s="1"/>
  <c r="E40" i="1"/>
  <c r="D41" i="1"/>
  <c r="H41" i="1" s="1"/>
  <c r="E41" i="1"/>
  <c r="D42" i="1"/>
  <c r="H42" i="1" s="1"/>
  <c r="E42" i="1"/>
  <c r="D43" i="1"/>
  <c r="H43" i="1" s="1"/>
  <c r="E43" i="1"/>
  <c r="D44" i="1"/>
  <c r="H44" i="1" s="1"/>
  <c r="E44" i="1"/>
  <c r="D45" i="1"/>
  <c r="H45" i="1" s="1"/>
  <c r="E45" i="1"/>
  <c r="D46" i="1"/>
  <c r="H46" i="1" s="1"/>
  <c r="E46" i="1"/>
  <c r="D47" i="1"/>
  <c r="H47" i="1" s="1"/>
  <c r="E47" i="1"/>
  <c r="D48" i="1"/>
  <c r="H48" i="1" s="1"/>
  <c r="E48" i="1"/>
  <c r="D49" i="1"/>
  <c r="H49" i="1" s="1"/>
  <c r="E49" i="1"/>
  <c r="D50" i="1"/>
  <c r="H50" i="1" s="1"/>
  <c r="E50" i="1"/>
  <c r="D51" i="1"/>
  <c r="E51" i="1"/>
  <c r="I51" i="1" s="1"/>
  <c r="D52" i="1"/>
  <c r="H52" i="1" s="1"/>
  <c r="E52" i="1"/>
  <c r="I52" i="1" s="1"/>
  <c r="D53" i="1"/>
  <c r="E53" i="1"/>
  <c r="I53" i="1" s="1"/>
  <c r="D54" i="1"/>
  <c r="E54" i="1"/>
  <c r="I54" i="1" s="1"/>
  <c r="D55" i="1"/>
  <c r="H55" i="1" s="1"/>
  <c r="E55" i="1"/>
  <c r="I55" i="1" s="1"/>
  <c r="E3" i="1"/>
  <c r="D3" i="1"/>
  <c r="H54" i="1"/>
  <c r="H51" i="1"/>
  <c r="A4" i="1"/>
  <c r="D58" i="1" l="1"/>
  <c r="D57" i="1"/>
  <c r="I3" i="1"/>
  <c r="F59" i="1"/>
  <c r="F49" i="1"/>
  <c r="I47" i="1"/>
  <c r="F47" i="1"/>
  <c r="K47" i="1" s="1"/>
  <c r="I45" i="1"/>
  <c r="F45" i="1"/>
  <c r="I43" i="1"/>
  <c r="F43" i="1"/>
  <c r="I41" i="1"/>
  <c r="F41" i="1"/>
  <c r="I39" i="1"/>
  <c r="F39" i="1"/>
  <c r="K39" i="1" s="1"/>
  <c r="I37" i="1"/>
  <c r="F37" i="1"/>
  <c r="I35" i="1"/>
  <c r="F35" i="1"/>
  <c r="K35" i="1" s="1"/>
  <c r="I33" i="1"/>
  <c r="F33" i="1"/>
  <c r="I31" i="1"/>
  <c r="F31" i="1"/>
  <c r="K31" i="1" s="1"/>
  <c r="I29" i="1"/>
  <c r="F29" i="1"/>
  <c r="I27" i="1"/>
  <c r="F27" i="1"/>
  <c r="K27" i="1" s="1"/>
  <c r="L27" i="1" s="1"/>
  <c r="I25" i="1"/>
  <c r="F25" i="1"/>
  <c r="I23" i="1"/>
  <c r="F23" i="1"/>
  <c r="K23" i="1" s="1"/>
  <c r="I21" i="1"/>
  <c r="F21" i="1"/>
  <c r="K21" i="1" s="1"/>
  <c r="I19" i="1"/>
  <c r="F19" i="1"/>
  <c r="K19" i="1" s="1"/>
  <c r="I17" i="1"/>
  <c r="F17" i="1"/>
  <c r="I15" i="1"/>
  <c r="F15" i="1"/>
  <c r="K15" i="1" s="1"/>
  <c r="I13" i="1"/>
  <c r="F13" i="1"/>
  <c r="K13" i="1" s="1"/>
  <c r="I11" i="1"/>
  <c r="F11" i="1"/>
  <c r="K11" i="1" s="1"/>
  <c r="L11" i="1" s="1"/>
  <c r="M11" i="1" s="1"/>
  <c r="N11" i="1" s="1"/>
  <c r="I9" i="1"/>
  <c r="F9" i="1"/>
  <c r="K9" i="1" s="1"/>
  <c r="I7" i="1"/>
  <c r="F7" i="1"/>
  <c r="K7" i="1" s="1"/>
  <c r="I5" i="1"/>
  <c r="F5" i="1"/>
  <c r="I50" i="1"/>
  <c r="F50" i="1"/>
  <c r="I48" i="1"/>
  <c r="F48" i="1"/>
  <c r="I46" i="1"/>
  <c r="F46" i="1"/>
  <c r="K46" i="1" s="1"/>
  <c r="L46" i="1" s="1"/>
  <c r="M46" i="1" s="1"/>
  <c r="N46" i="1" s="1"/>
  <c r="I44" i="1"/>
  <c r="F44" i="1"/>
  <c r="I42" i="1"/>
  <c r="F42" i="1"/>
  <c r="I40" i="1"/>
  <c r="F40" i="1"/>
  <c r="I38" i="1"/>
  <c r="F38" i="1"/>
  <c r="I36" i="1"/>
  <c r="F36" i="1"/>
  <c r="I34" i="1"/>
  <c r="F34" i="1"/>
  <c r="K34" i="1" s="1"/>
  <c r="L34" i="1" s="1"/>
  <c r="M34" i="1" s="1"/>
  <c r="N34" i="1" s="1"/>
  <c r="I32" i="1"/>
  <c r="F32" i="1"/>
  <c r="I30" i="1"/>
  <c r="F30" i="1"/>
  <c r="K30" i="1" s="1"/>
  <c r="L30" i="1" s="1"/>
  <c r="I28" i="1"/>
  <c r="F28" i="1"/>
  <c r="I26" i="1"/>
  <c r="F26" i="1"/>
  <c r="K26" i="1" s="1"/>
  <c r="I24" i="1"/>
  <c r="F24" i="1"/>
  <c r="I22" i="1"/>
  <c r="F22" i="1"/>
  <c r="I20" i="1"/>
  <c r="F20" i="1"/>
  <c r="K20" i="1" s="1"/>
  <c r="I18" i="1"/>
  <c r="F18" i="1"/>
  <c r="K18" i="1" s="1"/>
  <c r="I16" i="1"/>
  <c r="F16" i="1"/>
  <c r="K16" i="1" s="1"/>
  <c r="I14" i="1"/>
  <c r="F14" i="1"/>
  <c r="I12" i="1"/>
  <c r="F12" i="1"/>
  <c r="I10" i="1"/>
  <c r="F10" i="1"/>
  <c r="K10" i="1" s="1"/>
  <c r="I8" i="1"/>
  <c r="F8" i="1"/>
  <c r="I6" i="1"/>
  <c r="F6" i="1"/>
  <c r="K6" i="1" s="1"/>
  <c r="I4" i="1"/>
  <c r="F4" i="1"/>
  <c r="K4" i="1" s="1"/>
  <c r="K49" i="1"/>
  <c r="L49" i="1" s="1"/>
  <c r="M49" i="1" s="1"/>
  <c r="N49" i="1" s="1"/>
  <c r="I49" i="1"/>
  <c r="K43" i="1"/>
  <c r="D59" i="1"/>
  <c r="K48" i="1"/>
  <c r="L48" i="1" s="1"/>
  <c r="M48" i="1" s="1"/>
  <c r="N48" i="1" s="1"/>
  <c r="H4" i="1"/>
  <c r="K41" i="1"/>
  <c r="K37" i="1"/>
  <c r="K17" i="1"/>
  <c r="K5" i="1"/>
  <c r="K29" i="1"/>
  <c r="K25" i="1"/>
  <c r="L25" i="1" s="1"/>
  <c r="M25" i="1" s="1"/>
  <c r="N25" i="1" s="1"/>
  <c r="K40" i="1"/>
  <c r="K12" i="1"/>
  <c r="K24" i="1"/>
  <c r="K45" i="1"/>
  <c r="K53" i="1"/>
  <c r="H3" i="1"/>
  <c r="K44" i="1"/>
  <c r="L44" i="1" s="1"/>
  <c r="H53" i="1"/>
  <c r="K52" i="1"/>
  <c r="K8" i="1"/>
  <c r="K33" i="1"/>
  <c r="K14" i="1"/>
  <c r="K22" i="1"/>
  <c r="K36" i="1"/>
  <c r="L36" i="1" s="1"/>
  <c r="K51" i="1"/>
  <c r="K55" i="1"/>
  <c r="L55" i="1" s="1"/>
  <c r="A5" i="1"/>
  <c r="L13" i="1" l="1"/>
  <c r="L23" i="1"/>
  <c r="M23" i="1" s="1"/>
  <c r="N23" i="1" s="1"/>
  <c r="M44" i="1"/>
  <c r="N44" i="1" s="1"/>
  <c r="L14" i="1"/>
  <c r="M14" i="1" s="1"/>
  <c r="N14" i="1" s="1"/>
  <c r="L7" i="1"/>
  <c r="M7" i="1" s="1"/>
  <c r="N7" i="1" s="1"/>
  <c r="L35" i="1"/>
  <c r="M35" i="1" s="1"/>
  <c r="L17" i="1"/>
  <c r="M17" i="1" s="1"/>
  <c r="N17" i="1" s="1"/>
  <c r="L9" i="1"/>
  <c r="M9" i="1" s="1"/>
  <c r="N9" i="1" s="1"/>
  <c r="L37" i="1"/>
  <c r="M37" i="1" s="1"/>
  <c r="N37" i="1" s="1"/>
  <c r="L12" i="1"/>
  <c r="M12" i="1" s="1"/>
  <c r="N12" i="1" s="1"/>
  <c r="L20" i="1"/>
  <c r="M20" i="1" s="1"/>
  <c r="N20" i="1" s="1"/>
  <c r="L47" i="1"/>
  <c r="M47" i="1" s="1"/>
  <c r="N47" i="1" s="1"/>
  <c r="L19" i="1"/>
  <c r="M19" i="1" s="1"/>
  <c r="N19" i="1" s="1"/>
  <c r="L45" i="1"/>
  <c r="M45" i="1" s="1"/>
  <c r="N45" i="1" s="1"/>
  <c r="L10" i="1"/>
  <c r="M10" i="1" s="1"/>
  <c r="N10" i="1" s="1"/>
  <c r="L33" i="1"/>
  <c r="M33" i="1" s="1"/>
  <c r="N33" i="1" s="1"/>
  <c r="L43" i="1"/>
  <c r="M43" i="1" s="1"/>
  <c r="N43" i="1" s="1"/>
  <c r="L41" i="1"/>
  <c r="M41" i="1" s="1"/>
  <c r="N41" i="1" s="1"/>
  <c r="L21" i="1"/>
  <c r="M21" i="1" s="1"/>
  <c r="N21" i="1" s="1"/>
  <c r="L5" i="1"/>
  <c r="M5" i="1" s="1"/>
  <c r="N5" i="1" s="1"/>
  <c r="L15" i="1"/>
  <c r="M15" i="1" s="1"/>
  <c r="N15" i="1" s="1"/>
  <c r="L24" i="1"/>
  <c r="M24" i="1" s="1"/>
  <c r="N24" i="1" s="1"/>
  <c r="M36" i="1"/>
  <c r="N36" i="1" s="1"/>
  <c r="L40" i="1"/>
  <c r="M40" i="1" s="1"/>
  <c r="F57" i="1"/>
  <c r="K28" i="1"/>
  <c r="L28" i="1" s="1"/>
  <c r="M28" i="1" s="1"/>
  <c r="N28" i="1" s="1"/>
  <c r="L26" i="1"/>
  <c r="M26" i="1" s="1"/>
  <c r="N26" i="1" s="1"/>
  <c r="L16" i="1"/>
  <c r="M16" i="1" s="1"/>
  <c r="N16" i="1" s="1"/>
  <c r="K38" i="1"/>
  <c r="L51" i="1"/>
  <c r="M51" i="1" s="1"/>
  <c r="N51" i="1" s="1"/>
  <c r="L39" i="1"/>
  <c r="M39" i="1" s="1"/>
  <c r="N39" i="1" s="1"/>
  <c r="F58" i="1"/>
  <c r="L22" i="1"/>
  <c r="M22" i="1" s="1"/>
  <c r="N22" i="1" s="1"/>
  <c r="L18" i="1"/>
  <c r="M18" i="1" s="1"/>
  <c r="N18" i="1" s="1"/>
  <c r="L8" i="1"/>
  <c r="M8" i="1" s="1"/>
  <c r="N8" i="1" s="1"/>
  <c r="M55" i="1"/>
  <c r="L6" i="1"/>
  <c r="M6" i="1" s="1"/>
  <c r="N6" i="1" s="1"/>
  <c r="L54" i="1"/>
  <c r="K54" i="1"/>
  <c r="K42" i="1"/>
  <c r="L42" i="1" s="1"/>
  <c r="L53" i="1"/>
  <c r="M53" i="1" s="1"/>
  <c r="N53" i="1" s="1"/>
  <c r="K50" i="1"/>
  <c r="K32" i="1"/>
  <c r="L32" i="1" s="1"/>
  <c r="L52" i="1"/>
  <c r="M52" i="1" s="1"/>
  <c r="N52" i="1" s="1"/>
  <c r="O7" i="1"/>
  <c r="C6" i="2" s="1"/>
  <c r="O46" i="1"/>
  <c r="C45" i="2" s="1"/>
  <c r="O49" i="1"/>
  <c r="C48" i="2" s="1"/>
  <c r="O33" i="1"/>
  <c r="C32" i="2" s="1"/>
  <c r="O34" i="1"/>
  <c r="C33" i="2" s="1"/>
  <c r="N35" i="1"/>
  <c r="L31" i="1"/>
  <c r="M31" i="1" s="1"/>
  <c r="L29" i="1"/>
  <c r="M29" i="1" s="1"/>
  <c r="N29" i="1" s="1"/>
  <c r="O25" i="1"/>
  <c r="C24" i="2" s="1"/>
  <c r="M13" i="1"/>
  <c r="N13" i="1" s="1"/>
  <c r="O11" i="1"/>
  <c r="C10" i="2" s="1"/>
  <c r="L4" i="1"/>
  <c r="O48" i="1"/>
  <c r="C47" i="2" s="1"/>
  <c r="M30" i="1"/>
  <c r="N30" i="1" s="1"/>
  <c r="A6" i="1"/>
  <c r="M27" i="1"/>
  <c r="N27" i="1" s="1"/>
  <c r="G10" i="2" l="1"/>
  <c r="F10" i="2"/>
  <c r="E10" i="2" s="1"/>
  <c r="G45" i="2"/>
  <c r="F45" i="2"/>
  <c r="E45" i="2" s="1"/>
  <c r="G47" i="2"/>
  <c r="F47" i="2"/>
  <c r="E47" i="2" s="1"/>
  <c r="F24" i="2"/>
  <c r="E24" i="2" s="1"/>
  <c r="G24" i="2"/>
  <c r="G33" i="2"/>
  <c r="F33" i="2"/>
  <c r="E33" i="2" s="1"/>
  <c r="G6" i="2"/>
  <c r="F6" i="2"/>
  <c r="E6" i="2" s="1"/>
  <c r="G48" i="2"/>
  <c r="F48" i="2"/>
  <c r="E48" i="2" s="1"/>
  <c r="F32" i="2"/>
  <c r="E32" i="2" s="1"/>
  <c r="G32" i="2"/>
  <c r="O23" i="1"/>
  <c r="C22" i="2" s="1"/>
  <c r="O9" i="1"/>
  <c r="C8" i="2" s="1"/>
  <c r="O44" i="1"/>
  <c r="C43" i="2" s="1"/>
  <c r="O20" i="1"/>
  <c r="C19" i="2" s="1"/>
  <c r="O17" i="1"/>
  <c r="C16" i="2" s="1"/>
  <c r="O14" i="1"/>
  <c r="C13" i="2" s="1"/>
  <c r="O12" i="1"/>
  <c r="C11" i="2" s="1"/>
  <c r="O15" i="1"/>
  <c r="C14" i="2" s="1"/>
  <c r="O22" i="1"/>
  <c r="C21" i="2" s="1"/>
  <c r="O36" i="1"/>
  <c r="C35" i="2" s="1"/>
  <c r="O35" i="1"/>
  <c r="C34" i="2" s="1"/>
  <c r="O37" i="1"/>
  <c r="C36" i="2" s="1"/>
  <c r="O19" i="1"/>
  <c r="C18" i="2" s="1"/>
  <c r="O45" i="1"/>
  <c r="C44" i="2" s="1"/>
  <c r="O6" i="1"/>
  <c r="C5" i="2" s="1"/>
  <c r="O47" i="1"/>
  <c r="C46" i="2" s="1"/>
  <c r="O24" i="1"/>
  <c r="C23" i="2" s="1"/>
  <c r="O41" i="1"/>
  <c r="C40" i="2" s="1"/>
  <c r="O10" i="1"/>
  <c r="C9" i="2" s="1"/>
  <c r="N40" i="1"/>
  <c r="O40" i="1"/>
  <c r="C39" i="2" s="1"/>
  <c r="O21" i="1"/>
  <c r="C20" i="2" s="1"/>
  <c r="O43" i="1"/>
  <c r="C42" i="2" s="1"/>
  <c r="O26" i="1"/>
  <c r="C25" i="2" s="1"/>
  <c r="O18" i="1"/>
  <c r="C17" i="2" s="1"/>
  <c r="O52" i="1"/>
  <c r="C51" i="2" s="1"/>
  <c r="H51" i="2" s="1"/>
  <c r="M42" i="1"/>
  <c r="O51" i="1"/>
  <c r="C50" i="2" s="1"/>
  <c r="H50" i="2" s="1"/>
  <c r="L50" i="1"/>
  <c r="M50" i="1" s="1"/>
  <c r="N50" i="1" s="1"/>
  <c r="M54" i="1"/>
  <c r="N54" i="1" s="1"/>
  <c r="L38" i="1"/>
  <c r="M38" i="1" s="1"/>
  <c r="N38" i="1" s="1"/>
  <c r="O55" i="1"/>
  <c r="C54" i="2" s="1"/>
  <c r="H54" i="2" s="1"/>
  <c r="N55" i="1"/>
  <c r="M32" i="1"/>
  <c r="N32" i="1" s="1"/>
  <c r="O53" i="1"/>
  <c r="C52" i="2" s="1"/>
  <c r="H52" i="2" s="1"/>
  <c r="O8" i="1"/>
  <c r="C7" i="2" s="1"/>
  <c r="O39" i="1"/>
  <c r="C38" i="2" s="1"/>
  <c r="O27" i="1"/>
  <c r="C26" i="2" s="1"/>
  <c r="O5" i="1"/>
  <c r="C4" i="2" s="1"/>
  <c r="O16" i="1"/>
  <c r="C15" i="2" s="1"/>
  <c r="O30" i="1"/>
  <c r="C29" i="2" s="1"/>
  <c r="O29" i="1"/>
  <c r="C28" i="2" s="1"/>
  <c r="N31" i="1"/>
  <c r="O31" i="1"/>
  <c r="C30" i="2" s="1"/>
  <c r="A7" i="1"/>
  <c r="M4" i="1"/>
  <c r="N4" i="1" s="1"/>
  <c r="O28" i="1"/>
  <c r="C27" i="2" s="1"/>
  <c r="O13" i="1"/>
  <c r="C12" i="2" s="1"/>
  <c r="G30" i="2" l="1"/>
  <c r="F30" i="2"/>
  <c r="E30" i="2" s="1"/>
  <c r="G7" i="2"/>
  <c r="F7" i="2"/>
  <c r="E7" i="2" s="1"/>
  <c r="G50" i="2"/>
  <c r="F50" i="2"/>
  <c r="E50" i="2" s="1"/>
  <c r="G36" i="2"/>
  <c r="F36" i="2"/>
  <c r="E36" i="2" s="1"/>
  <c r="G19" i="2"/>
  <c r="F19" i="2"/>
  <c r="E19" i="2" s="1"/>
  <c r="F52" i="2"/>
  <c r="E52" i="2" s="1"/>
  <c r="G52" i="2"/>
  <c r="G42" i="2"/>
  <c r="F42" i="2"/>
  <c r="E42" i="2" s="1"/>
  <c r="G9" i="2"/>
  <c r="F9" i="2"/>
  <c r="E9" i="2" s="1"/>
  <c r="F5" i="2"/>
  <c r="G5" i="2"/>
  <c r="G34" i="2"/>
  <c r="F34" i="2"/>
  <c r="E34" i="2" s="1"/>
  <c r="G11" i="2"/>
  <c r="F11" i="2"/>
  <c r="E11" i="2" s="1"/>
  <c r="G43" i="2"/>
  <c r="F43" i="2"/>
  <c r="E43" i="2" s="1"/>
  <c r="G28" i="2"/>
  <c r="F28" i="2"/>
  <c r="E28" i="2" s="1"/>
  <c r="G26" i="2"/>
  <c r="F26" i="2"/>
  <c r="E26" i="2" s="1"/>
  <c r="G51" i="2"/>
  <c r="F51" i="2"/>
  <c r="E51" i="2" s="1"/>
  <c r="G20" i="2"/>
  <c r="F20" i="2"/>
  <c r="E20" i="2" s="1"/>
  <c r="F40" i="2"/>
  <c r="E40" i="2" s="1"/>
  <c r="G40" i="2"/>
  <c r="G44" i="2"/>
  <c r="F44" i="2"/>
  <c r="E44" i="2" s="1"/>
  <c r="G35" i="2"/>
  <c r="F35" i="2"/>
  <c r="E35" i="2" s="1"/>
  <c r="F13" i="2"/>
  <c r="E13" i="2" s="1"/>
  <c r="G13" i="2"/>
  <c r="G8" i="2"/>
  <c r="F8" i="2"/>
  <c r="E8" i="2" s="1"/>
  <c r="F12" i="2"/>
  <c r="E12" i="2" s="1"/>
  <c r="G12" i="2"/>
  <c r="G15" i="2"/>
  <c r="F15" i="2"/>
  <c r="E15" i="2" s="1"/>
  <c r="G54" i="2"/>
  <c r="F54" i="2"/>
  <c r="E54" i="2" s="1"/>
  <c r="F25" i="2"/>
  <c r="E25" i="2" s="1"/>
  <c r="G25" i="2"/>
  <c r="G46" i="2"/>
  <c r="F46" i="2"/>
  <c r="E46" i="2" s="1"/>
  <c r="G14" i="2"/>
  <c r="F14" i="2"/>
  <c r="E14" i="2" s="1"/>
  <c r="G27" i="2"/>
  <c r="F27" i="2"/>
  <c r="E27" i="2" s="1"/>
  <c r="G4" i="2"/>
  <c r="F4" i="2"/>
  <c r="F29" i="2"/>
  <c r="E29" i="2" s="1"/>
  <c r="G29" i="2"/>
  <c r="G38" i="2"/>
  <c r="F38" i="2"/>
  <c r="E38" i="2" s="1"/>
  <c r="F17" i="2"/>
  <c r="E17" i="2" s="1"/>
  <c r="G17" i="2"/>
  <c r="G39" i="2"/>
  <c r="F39" i="2"/>
  <c r="E39" i="2" s="1"/>
  <c r="G23" i="2"/>
  <c r="F23" i="2"/>
  <c r="E23" i="2" s="1"/>
  <c r="G18" i="2"/>
  <c r="F18" i="2"/>
  <c r="E18" i="2" s="1"/>
  <c r="G21" i="2"/>
  <c r="F21" i="2"/>
  <c r="E21" i="2" s="1"/>
  <c r="G16" i="2"/>
  <c r="F16" i="2"/>
  <c r="E16" i="2" s="1"/>
  <c r="G22" i="2"/>
  <c r="F22" i="2"/>
  <c r="E22" i="2" s="1"/>
  <c r="O50" i="1"/>
  <c r="C49" i="2" s="1"/>
  <c r="O54" i="1"/>
  <c r="C53" i="2" s="1"/>
  <c r="H53" i="2" s="1"/>
  <c r="O38" i="1"/>
  <c r="C37" i="2" s="1"/>
  <c r="N42" i="1"/>
  <c r="N57" i="1" s="1"/>
  <c r="O42" i="1"/>
  <c r="C41" i="2" s="1"/>
  <c r="O32" i="1"/>
  <c r="C31" i="2" s="1"/>
  <c r="A8" i="1"/>
  <c r="O4" i="1"/>
  <c r="C3" i="2" s="1"/>
  <c r="E4" i="2" l="1"/>
  <c r="E5" i="2"/>
  <c r="G2" i="2"/>
  <c r="F2" i="2"/>
  <c r="G31" i="2"/>
  <c r="F31" i="2"/>
  <c r="E31" i="2" s="1"/>
  <c r="G53" i="2"/>
  <c r="F53" i="2"/>
  <c r="E53" i="2" s="1"/>
  <c r="F41" i="2"/>
  <c r="E41" i="2" s="1"/>
  <c r="G41" i="2"/>
  <c r="F49" i="2"/>
  <c r="G49" i="2"/>
  <c r="G3" i="2"/>
  <c r="F3" i="2"/>
  <c r="E3" i="2" s="1"/>
  <c r="F37" i="2"/>
  <c r="E37" i="2" s="1"/>
  <c r="G37" i="2"/>
  <c r="A9" i="1"/>
  <c r="E49" i="2" l="1"/>
  <c r="A10" i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s="1"/>
  <c r="A52" i="1" s="1"/>
  <c r="A53" i="1" s="1"/>
  <c r="A54" i="1" s="1"/>
  <c r="A55" i="1" s="1"/>
  <c r="E2" i="2"/>
  <c r="H43" i="2" l="1"/>
  <c r="H11" i="2"/>
  <c r="H28" i="2"/>
  <c r="H33" i="2"/>
  <c r="H15" i="2"/>
  <c r="H7" i="2"/>
  <c r="H48" i="2"/>
  <c r="H9" i="2"/>
  <c r="H12" i="2"/>
  <c r="H35" i="2"/>
  <c r="H16" i="2"/>
  <c r="H27" i="2"/>
  <c r="H40" i="2"/>
  <c r="H22" i="2"/>
  <c r="H45" i="2"/>
  <c r="H34" i="2"/>
  <c r="H37" i="2"/>
  <c r="H41" i="2"/>
  <c r="H8" i="2"/>
  <c r="H25" i="2"/>
  <c r="H32" i="2"/>
  <c r="H42" i="2"/>
  <c r="H4" i="2"/>
  <c r="H13" i="2"/>
  <c r="H3" i="2"/>
  <c r="H18" i="2"/>
  <c r="H49" i="2"/>
  <c r="H29" i="2"/>
  <c r="H23" i="2"/>
  <c r="H24" i="2"/>
  <c r="H30" i="2"/>
  <c r="H47" i="2"/>
  <c r="H5" i="2"/>
  <c r="H19" i="2"/>
  <c r="H46" i="2"/>
  <c r="H44" i="2"/>
  <c r="H6" i="2"/>
  <c r="H17" i="2"/>
  <c r="H14" i="2"/>
  <c r="H31" i="2"/>
  <c r="H10" i="2"/>
  <c r="H39" i="2"/>
  <c r="H20" i="2"/>
  <c r="H38" i="2"/>
  <c r="H2" i="2"/>
  <c r="H26" i="2"/>
  <c r="H21" i="2"/>
  <c r="H36" i="2"/>
</calcChain>
</file>

<file path=xl/sharedStrings.xml><?xml version="1.0" encoding="utf-8"?>
<sst xmlns="http://schemas.openxmlformats.org/spreadsheetml/2006/main" count="109" uniqueCount="49">
  <si>
    <t>Periods</t>
  </si>
  <si>
    <t>lnSPI(t)</t>
  </si>
  <si>
    <t>lnESp</t>
  </si>
  <si>
    <r>
      <t xml:space="preserve">lnESp </t>
    </r>
    <r>
      <rPr>
        <b/>
        <sz val="11"/>
        <color theme="1"/>
        <rFont val="Symbol"/>
        <family val="1"/>
        <charset val="2"/>
      </rPr>
      <t>s</t>
    </r>
  </si>
  <si>
    <t>PD</t>
  </si>
  <si>
    <t>PF = S</t>
  </si>
  <si>
    <t>PF = 1</t>
  </si>
  <si>
    <t>ESp</t>
  </si>
  <si>
    <t>Path 1</t>
  </si>
  <si>
    <t>Path 2</t>
  </si>
  <si>
    <t>Path 3</t>
  </si>
  <si>
    <t>Control</t>
  </si>
  <si>
    <t>Select</t>
  </si>
  <si>
    <t>Low Lim</t>
  </si>
  <si>
    <t>Hi Lim</t>
  </si>
  <si>
    <t>Path</t>
  </si>
  <si>
    <t>SPI(t) &amp; PF=1 Selection Rules</t>
  </si>
  <si>
    <r>
      <t xml:space="preserve">lnESp </t>
    </r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 xml:space="preserve"> </t>
    </r>
  </si>
  <si>
    <t># Out</t>
  </si>
  <si>
    <t>Max</t>
  </si>
  <si>
    <t>Min</t>
  </si>
  <si>
    <t>Avg</t>
  </si>
  <si>
    <t>SPI(t)</t>
  </si>
  <si>
    <t>The calculator outputs the recommended forecasting method for each new data input.</t>
  </si>
  <si>
    <t>Description &amp; Instruction</t>
  </si>
  <si>
    <t>Forecast Method Selector</t>
  </si>
  <si>
    <t>The calculator is very easy to use. Simply enter the computed cumulative SPI(t) and periodic ES</t>
  </si>
  <si>
    <t>values from the Earned Schedule Calculator to the columns B and C, respectively. As well, the</t>
  </si>
  <si>
    <t>are shown in columns H and I.</t>
  </si>
  <si>
    <t>provides the recommended forecasting method in column O. The forecasts for each method</t>
  </si>
  <si>
    <t>As seen in the SPI(t) &amp; PF=1 Selection Rules table, there is a performance condition that is</t>
  </si>
  <si>
    <t>regarded as "Out of Control." The calculator tests the input data for the condition. Column N</t>
  </si>
  <si>
    <t>identifies whether the entry is regarded as "In" control or "Out." When "Out" is shown, the</t>
  </si>
  <si>
    <t>forecasting method selected is the default, PF=1.</t>
  </si>
  <si>
    <t>In general, when the value of SPI(t) is close to the value of 1, PF = 1 provides more accurate</t>
  </si>
  <si>
    <t>forecasts. When performance is very stable, that is when the variation of ESp is small, SPI(t) is</t>
  </si>
  <si>
    <t>the better method. These characteristics are observed in the Selection Rules table.</t>
  </si>
  <si>
    <r>
      <t xml:space="preserve">PF=1  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</rPr>
      <t xml:space="preserve">  -0.1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Calibri"/>
        <family val="2"/>
      </rPr>
      <t xml:space="preserve"> lnSPI(t)</t>
    </r>
    <r>
      <rPr>
        <sz val="11"/>
        <color theme="1"/>
        <rFont val="Symbol"/>
        <family val="1"/>
        <charset val="2"/>
      </rPr>
      <t xml:space="preserve">£ </t>
    </r>
    <r>
      <rPr>
        <sz val="11"/>
        <color theme="1"/>
        <rFont val="Calibri"/>
        <family val="2"/>
        <scheme val="minor"/>
      </rPr>
      <t>0.1 &amp; lnESp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Calibri"/>
        <family val="2"/>
        <scheme val="minor"/>
      </rPr>
      <t xml:space="preserve"> 0.8</t>
    </r>
  </si>
  <si>
    <r>
      <t xml:space="preserve">SPI(t)  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lnSPI(t) &gt; 0.1 or &lt; -0.1 &amp; ln ESp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Calibri"/>
        <family val="2"/>
        <scheme val="minor"/>
      </rPr>
      <t xml:space="preserve"> 0.8  </t>
    </r>
  </si>
  <si>
    <r>
      <t xml:space="preserve">SPI(t)  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lnSPI(t)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Calibri"/>
        <family val="2"/>
        <scheme val="minor"/>
      </rPr>
      <t xml:space="preserve"> 0.6 or </t>
    </r>
    <r>
      <rPr>
        <sz val="11"/>
        <color theme="1"/>
        <rFont val="Symbol"/>
        <family val="1"/>
        <charset val="2"/>
      </rPr>
      <t>³</t>
    </r>
    <r>
      <rPr>
        <sz val="11"/>
        <color theme="1"/>
        <rFont val="Calibri"/>
        <family val="2"/>
        <scheme val="minor"/>
      </rPr>
      <t xml:space="preserve"> -0.6 &amp; ln ESp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Calibri"/>
        <family val="2"/>
        <scheme val="minor"/>
      </rPr>
      <t xml:space="preserve"> 0.8  </t>
    </r>
  </si>
  <si>
    <r>
      <t xml:space="preserve">PF=1  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-0.6 &gt; lnSPI(t) &gt; 0.6 or ln ESp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>&gt;</t>
    </r>
    <r>
      <rPr>
        <sz val="11"/>
        <color theme="1"/>
        <rFont val="Calibri"/>
        <family val="2"/>
        <scheme val="minor"/>
      </rPr>
      <t xml:space="preserve"> 0.8 = Out of Control</t>
    </r>
  </si>
  <si>
    <t>The purpose of the calculator is to recommend selection between two forecasting methods:</t>
  </si>
  <si>
    <t>1) IEAC(t) = PD/SPI(t) or 2) IEAC(t) = AT + (PD - ES)/PF, where PF = 1.</t>
  </si>
  <si>
    <t xml:space="preserve">project planned duration (PD) is entered to cell T26. With the data entered, the calculator  </t>
  </si>
  <si>
    <t>Selected</t>
  </si>
  <si>
    <t>FD</t>
  </si>
  <si>
    <t>S</t>
  </si>
  <si>
    <t>Results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</si>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</sst>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1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darkUp"/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indexed="64"/>
      </patternFill>
    </fill>
    <fill>
      <patternFill patternType="lightUp">
        <bgColor theme="6" tint="0.39997558519241921"/>
      </patternFill>
    </fill>
    <fill>
      <patternFill patternType="lightUp">
        <bgColor theme="9" tint="0.39994506668294322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>
        <bgColor rgb="FFFFC000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49" fontId="2" fillId="7" borderId="6" xfId="0" applyNumberFormat="1" applyFont="1" applyFill="1" applyBorder="1" applyAlignment="1">
      <alignment horizontal="center"/>
    </xf>
    <xf numFmtId="49" fontId="2" fillId="7" borderId="5" xfId="0" applyNumberFormat="1" applyFont="1" applyFill="1" applyBorder="1" applyAlignment="1">
      <alignment horizontal="centerContinuous"/>
    </xf>
    <xf numFmtId="49" fontId="0" fillId="7" borderId="5" xfId="0" applyNumberFormat="1" applyFont="1" applyFill="1" applyBorder="1" applyAlignment="1">
      <alignment horizontal="centerContinuous"/>
    </xf>
    <xf numFmtId="49" fontId="0" fillId="7" borderId="5" xfId="0" applyNumberFormat="1" applyFill="1" applyBorder="1" applyAlignment="1">
      <alignment horizontal="centerContinuous"/>
    </xf>
    <xf numFmtId="49" fontId="0" fillId="7" borderId="7" xfId="0" applyNumberFormat="1" applyFill="1" applyBorder="1" applyAlignment="1">
      <alignment horizontal="centerContinuous"/>
    </xf>
    <xf numFmtId="49" fontId="2" fillId="8" borderId="8" xfId="0" applyNumberFormat="1" applyFont="1" applyFill="1" applyBorder="1" applyAlignment="1">
      <alignment horizontal="center"/>
    </xf>
    <xf numFmtId="49" fontId="4" fillId="8" borderId="0" xfId="0" applyNumberFormat="1" applyFont="1" applyFill="1" applyBorder="1" applyAlignment="1"/>
    <xf numFmtId="0" fontId="0" fillId="8" borderId="0" xfId="0" applyNumberFormat="1" applyFill="1" applyBorder="1" applyAlignment="1"/>
    <xf numFmtId="0" fontId="4" fillId="8" borderId="0" xfId="0" applyNumberFormat="1" applyFont="1" applyFill="1" applyBorder="1" applyAlignment="1"/>
    <xf numFmtId="0" fontId="4" fillId="8" borderId="9" xfId="0" applyNumberFormat="1" applyFont="1" applyFill="1" applyBorder="1" applyAlignment="1"/>
    <xf numFmtId="49" fontId="2" fillId="9" borderId="8" xfId="0" applyNumberFormat="1" applyFont="1" applyFill="1" applyBorder="1" applyAlignment="1">
      <alignment horizontal="center"/>
    </xf>
    <xf numFmtId="49" fontId="0" fillId="9" borderId="0" xfId="0" applyNumberFormat="1" applyFont="1" applyFill="1" applyBorder="1" applyAlignment="1"/>
    <xf numFmtId="49" fontId="0" fillId="9" borderId="0" xfId="0" applyNumberFormat="1" applyFill="1" applyBorder="1" applyAlignment="1"/>
    <xf numFmtId="49" fontId="0" fillId="9" borderId="9" xfId="0" applyNumberFormat="1" applyFill="1" applyBorder="1" applyAlignment="1"/>
    <xf numFmtId="0" fontId="0" fillId="9" borderId="8" xfId="0" applyFill="1" applyBorder="1"/>
    <xf numFmtId="0" fontId="0" fillId="9" borderId="0" xfId="0" applyFill="1" applyBorder="1"/>
    <xf numFmtId="0" fontId="0" fillId="9" borderId="9" xfId="0" applyFill="1" applyBorder="1"/>
    <xf numFmtId="49" fontId="2" fillId="10" borderId="10" xfId="0" applyNumberFormat="1" applyFont="1" applyFill="1" applyBorder="1" applyAlignment="1">
      <alignment horizontal="center"/>
    </xf>
    <xf numFmtId="49" fontId="0" fillId="10" borderId="11" xfId="0" applyNumberFormat="1" applyFont="1" applyFill="1" applyBorder="1" applyAlignment="1"/>
    <xf numFmtId="49" fontId="0" fillId="10" borderId="11" xfId="0" applyNumberFormat="1" applyFill="1" applyBorder="1" applyAlignment="1">
      <alignment horizontal="centerContinuous"/>
    </xf>
    <xf numFmtId="49" fontId="0" fillId="10" borderId="12" xfId="0" applyNumberFormat="1" applyFill="1" applyBorder="1" applyAlignment="1">
      <alignment horizontal="centerContinuous"/>
    </xf>
    <xf numFmtId="0" fontId="1" fillId="0" borderId="0" xfId="0" applyFont="1" applyFill="1"/>
    <xf numFmtId="49" fontId="1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centerContinuous"/>
    </xf>
    <xf numFmtId="0" fontId="5" fillId="0" borderId="0" xfId="0" applyFont="1"/>
    <xf numFmtId="0" fontId="2" fillId="7" borderId="0" xfId="0" applyFon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4" fontId="2" fillId="7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11" borderId="18" xfId="0" applyNumberFormat="1" applyFill="1" applyBorder="1" applyAlignment="1">
      <alignment horizontal="center"/>
    </xf>
    <xf numFmtId="0" fontId="0" fillId="11" borderId="15" xfId="0" applyFill="1" applyBorder="1"/>
    <xf numFmtId="0" fontId="6" fillId="6" borderId="0" xfId="0" applyFont="1" applyFill="1" applyAlignment="1">
      <alignment horizontal="centerContinuous" vertical="center"/>
    </xf>
    <xf numFmtId="0" fontId="0" fillId="6" borderId="0" xfId="0" applyFill="1" applyAlignment="1">
      <alignment horizontal="centerContinuous" vertical="center"/>
    </xf>
    <xf numFmtId="0" fontId="2" fillId="12" borderId="0" xfId="0" applyFont="1" applyFill="1" applyAlignment="1">
      <alignment horizontal="center"/>
    </xf>
    <xf numFmtId="0" fontId="0" fillId="12" borderId="0" xfId="0" applyFill="1"/>
    <xf numFmtId="164" fontId="0" fillId="0" borderId="16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6" borderId="0" xfId="0" applyNumberFormat="1" applyFill="1" applyAlignment="1">
      <alignment horizontal="centerContinuous" vertical="center"/>
    </xf>
    <xf numFmtId="164" fontId="0" fillId="13" borderId="13" xfId="0" applyNumberFormat="1" applyFill="1" applyBorder="1" applyAlignment="1">
      <alignment horizontal="center"/>
    </xf>
    <xf numFmtId="164" fontId="0" fillId="13" borderId="14" xfId="0" applyNumberFormat="1" applyFill="1" applyBorder="1" applyAlignment="1">
      <alignment horizontal="center"/>
    </xf>
    <xf numFmtId="164" fontId="0" fillId="13" borderId="4" xfId="0" applyNumberFormat="1" applyFill="1" applyBorder="1" applyAlignment="1">
      <alignment horizontal="center"/>
    </xf>
    <xf numFmtId="164" fontId="0" fillId="13" borderId="19" xfId="0" applyNumberFormat="1" applyFill="1" applyBorder="1" applyAlignment="1">
      <alignment horizontal="center"/>
    </xf>
    <xf numFmtId="1" fontId="0" fillId="14" borderId="17" xfId="0" applyNumberFormat="1" applyFill="1" applyBorder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164" fontId="0" fillId="15" borderId="0" xfId="0" applyNumberFormat="1" applyFill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7" borderId="0" xfId="0" applyFill="1"/>
    <xf numFmtId="0" fontId="0" fillId="17" borderId="0" xfId="0" applyFill="1" applyAlignment="1">
      <alignment horizontal="center"/>
    </xf>
    <xf numFmtId="0" fontId="2" fillId="17" borderId="0" xfId="0" applyFont="1" applyFill="1" applyAlignment="1">
      <alignment horizontal="center"/>
    </xf>
    <xf numFmtId="164" fontId="0" fillId="17" borderId="0" xfId="0" applyNumberFormat="1" applyFill="1" applyAlignment="1">
      <alignment horizontal="center"/>
    </xf>
    <xf numFmtId="1" fontId="0" fillId="17" borderId="0" xfId="0" applyNumberForma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0" fillId="18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" fontId="0" fillId="14" borderId="2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0" fontId="0" fillId="6" borderId="0" xfId="0" applyFill="1" applyAlignment="1">
      <alignment horizontal="centerContinuous"/>
    </xf>
    <xf numFmtId="0" fontId="0" fillId="0" borderId="0" xfId="0" applyFill="1" applyAlignment="1"/>
    <xf numFmtId="0" fontId="6" fillId="6" borderId="0" xfId="0" applyFont="1" applyFill="1" applyAlignment="1">
      <alignment horizontal="centerContinuous"/>
    </xf>
    <xf numFmtId="165" fontId="0" fillId="18" borderId="14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FFFF99"/>
      <color rgb="FFFFFFCC"/>
      <color rgb="FF00FFCC"/>
      <color rgb="FF00CC66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Selection Forecast 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Graph!$E$1</c:f>
              <c:strCache>
                <c:ptCount val="1"/>
                <c:pt idx="0">
                  <c:v>Selected</c:v>
                </c:pt>
              </c:strCache>
            </c:strRef>
          </c:tx>
          <c:marker>
            <c:symbol val="circle"/>
            <c:size val="10"/>
          </c:marker>
          <c:xVal>
            <c:numRef>
              <c:f>Graph!$D$2:$D$49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Graph!$E$2:$E$49</c:f>
              <c:numCache>
                <c:formatCode>0.0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Graph!$F$1</c:f>
              <c:strCache>
                <c:ptCount val="1"/>
                <c:pt idx="0">
                  <c:v>PF =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xVal>
            <c:numRef>
              <c:f>Graph!$D$2:$D$49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Graph!$F$2:$F$49</c:f>
              <c:numCache>
                <c:formatCode>0.0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Graph!$G$1</c:f>
              <c:strCache>
                <c:ptCount val="1"/>
                <c:pt idx="0">
                  <c:v>PF = 1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</c:marker>
          <c:xVal>
            <c:numRef>
              <c:f>Graph!$D$2:$D$49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Graph!$G$2:$G$49</c:f>
              <c:numCache>
                <c:formatCode>0.0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Graph!$H$1</c:f>
              <c:strCache>
                <c:ptCount val="1"/>
                <c:pt idx="0">
                  <c:v>FD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Graph!$D$2:$D$49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Graph!$H$2:$H$49</c:f>
              <c:numCache>
                <c:formatCode>General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18944"/>
        <c:axId val="99220864"/>
      </c:scatterChart>
      <c:valAx>
        <c:axId val="9921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Period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9220864"/>
        <c:crosses val="autoZero"/>
        <c:crossBetween val="midCat"/>
      </c:valAx>
      <c:valAx>
        <c:axId val="99220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Duration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92189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 w="31750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1</xdr:row>
      <xdr:rowOff>185736</xdr:rowOff>
    </xdr:from>
    <xdr:to>
      <xdr:col>23</xdr:col>
      <xdr:colOff>0</xdr:colOff>
      <xdr:row>34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59"/>
  <sheetViews>
    <sheetView tabSelected="1" workbookViewId="0">
      <selection activeCell="Z26" sqref="Z26"/>
    </sheetView>
  </sheetViews>
  <sheetFormatPr defaultRowHeight="15" x14ac:dyDescent="0.25"/>
  <cols>
    <col min="7" max="7" width="3.85546875" customWidth="1"/>
    <col min="10" max="10" width="4" customWidth="1"/>
    <col min="11" max="11" width="9.140625" style="6"/>
    <col min="15" max="16" width="9.140625" customWidth="1"/>
    <col min="17" max="19" width="9.85546875" customWidth="1"/>
    <col min="28" max="28" width="10.42578125" customWidth="1"/>
    <col min="29" max="30" width="10.7109375" customWidth="1"/>
  </cols>
  <sheetData>
    <row r="1" spans="1:25" ht="27.2" customHeight="1" x14ac:dyDescent="0.25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53"/>
      <c r="L1" s="48"/>
      <c r="M1" s="48"/>
      <c r="N1" s="48"/>
      <c r="O1" s="48"/>
      <c r="Q1" s="47" t="s">
        <v>24</v>
      </c>
      <c r="R1" s="48"/>
      <c r="S1" s="48"/>
      <c r="T1" s="48"/>
      <c r="U1" s="48"/>
      <c r="V1" s="48"/>
      <c r="W1" s="48"/>
      <c r="X1" s="48"/>
      <c r="Y1" s="48"/>
    </row>
    <row r="2" spans="1:25" ht="17.100000000000001" customHeight="1" x14ac:dyDescent="0.25">
      <c r="A2" s="1" t="s">
        <v>0</v>
      </c>
      <c r="B2" s="1" t="s">
        <v>22</v>
      </c>
      <c r="C2" s="1" t="s">
        <v>7</v>
      </c>
      <c r="D2" s="1" t="s">
        <v>1</v>
      </c>
      <c r="E2" s="1" t="s">
        <v>2</v>
      </c>
      <c r="F2" s="1" t="s">
        <v>3</v>
      </c>
      <c r="G2" s="49"/>
      <c r="H2" s="1" t="s">
        <v>5</v>
      </c>
      <c r="I2" s="1" t="s">
        <v>6</v>
      </c>
      <c r="J2" s="49"/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Q2" s="50"/>
      <c r="R2" s="50"/>
      <c r="S2" s="50"/>
      <c r="T2" s="50"/>
      <c r="U2" s="50"/>
      <c r="V2" s="50"/>
      <c r="W2" s="50"/>
      <c r="X2" s="50"/>
      <c r="Y2" s="50"/>
    </row>
    <row r="3" spans="1:25" ht="17.100000000000001" customHeight="1" x14ac:dyDescent="0.25">
      <c r="A3" s="4">
        <v>1</v>
      </c>
      <c r="B3" s="43"/>
      <c r="C3" s="43"/>
      <c r="D3" s="41" t="str">
        <f xml:space="preserve"> IF(ISNUMBER(B3), LN(B3), " ")</f>
        <v xml:space="preserve"> </v>
      </c>
      <c r="E3" s="51" t="str">
        <f xml:space="preserve"> IF(ISNUMBER(C3), LN(C3), " ")</f>
        <v xml:space="preserve"> </v>
      </c>
      <c r="F3" s="5"/>
      <c r="G3" s="8"/>
      <c r="H3" s="62" t="str">
        <f t="shared" ref="H3:H34" si="0" xml:space="preserve"> IF(ISNUMBER(D3), $T$26/EXP(D3), "PF = S")</f>
        <v>PF = S</v>
      </c>
      <c r="I3" s="63" t="str">
        <f xml:space="preserve"> IF(ISNUMBER(E3), A3+($T$26-SUM($C$3:C3)), "PF = 1")</f>
        <v>PF = 1</v>
      </c>
      <c r="J3" s="8"/>
      <c r="K3" s="5"/>
      <c r="L3" s="5"/>
      <c r="M3" s="5"/>
      <c r="N3" s="5"/>
      <c r="O3" s="5"/>
      <c r="Q3" s="59"/>
      <c r="R3" s="59"/>
      <c r="S3" s="59"/>
      <c r="T3" s="59"/>
      <c r="U3" s="59"/>
      <c r="V3" s="59"/>
      <c r="W3" s="59"/>
      <c r="X3" s="59"/>
      <c r="Y3" s="59"/>
    </row>
    <row r="4" spans="1:25" ht="17.100000000000001" customHeight="1" x14ac:dyDescent="0.25">
      <c r="A4" s="4">
        <f xml:space="preserve"> A3 + 1</f>
        <v>2</v>
      </c>
      <c r="B4" s="43"/>
      <c r="C4" s="43"/>
      <c r="D4" s="41" t="str">
        <f t="shared" ref="D4:D55" si="1" xml:space="preserve"> IF(ISNUMBER(B4), LN(B4), " ")</f>
        <v xml:space="preserve"> </v>
      </c>
      <c r="E4" s="51" t="str">
        <f t="shared" ref="E4:E55" si="2" xml:space="preserve"> IF(ISNUMBER(C4), LN(C4), " ")</f>
        <v xml:space="preserve"> </v>
      </c>
      <c r="F4" s="52" t="str">
        <f xml:space="preserve"> IF(ISNUMBER(E4), _xlfn.STDEV.S($E$3:E4), "lnESps")</f>
        <v>lnESps</v>
      </c>
      <c r="G4" s="8"/>
      <c r="H4" s="62" t="str">
        <f t="shared" si="0"/>
        <v>PF = S</v>
      </c>
      <c r="I4" s="63" t="str">
        <f xml:space="preserve"> IF(ISNUMBER(E4), A4+($T$26-SUM($C$3:C4)), "PF = 1")</f>
        <v>PF = 1</v>
      </c>
      <c r="J4" s="8"/>
      <c r="K4" s="9" t="str">
        <f t="shared" ref="K4:K35" si="3" xml:space="preserve"> IF(ISNUMBER(D4), IF(AND(D4 &lt;= $R$26, D4 &gt;= $Q$26, F4 &lt;= $S$26), 1, "XX"), "Path 1")</f>
        <v>Path 1</v>
      </c>
      <c r="L4" s="64" t="str">
        <f t="shared" ref="L4:L35" si="4" xml:space="preserve"> IF(ISNUMBER(D4), IF(AND(F4 &lt;= $S$26, K4 ="XX"), IF(AND(D4 &lt;$Q$26, D4 &gt;= $Q$27), "S", IF(AND(D4 &gt; $R$26, D4 &lt;= $R$27),  "S", "XX")), "XX"),"Path 2")</f>
        <v>Path 2</v>
      </c>
      <c r="M4" s="64" t="str">
        <f t="shared" ref="M4:M35" si="5" xml:space="preserve"> IF(ISNUMBER(D4), IF(OR(K4 = 1, L4 = "S"), "XX", 1),"Path 3")</f>
        <v>Path 3</v>
      </c>
      <c r="N4" s="7" t="str">
        <f t="shared" ref="N4:N35" si="6" xml:space="preserve"> IF(ISNUMBER(D4), IF(M4 = 1, "OUT", "IN"), "Control")</f>
        <v>Control</v>
      </c>
      <c r="O4" s="65" t="str">
        <f t="shared" ref="O4:O35" si="7">IF(ISNUMBER(D4),IF(AND(K4 = "XX", L4 = "XX"), M4, IF(AND(K4 = "XX", M4 = "XX"), L4, K4)),"Select")</f>
        <v>Select</v>
      </c>
      <c r="Q4" s="59" t="s">
        <v>41</v>
      </c>
      <c r="R4" s="59"/>
      <c r="S4" s="59"/>
      <c r="T4" s="59"/>
      <c r="U4" s="59"/>
      <c r="V4" s="59"/>
      <c r="W4" s="59"/>
      <c r="X4" s="59"/>
      <c r="Y4" s="59"/>
    </row>
    <row r="5" spans="1:25" ht="17.100000000000001" customHeight="1" x14ac:dyDescent="0.25">
      <c r="A5" s="4">
        <f t="shared" ref="A5:A55" si="8" xml:space="preserve"> A4 + 1</f>
        <v>3</v>
      </c>
      <c r="B5" s="43"/>
      <c r="C5" s="43"/>
      <c r="D5" s="41" t="str">
        <f t="shared" si="1"/>
        <v xml:space="preserve"> </v>
      </c>
      <c r="E5" s="51" t="str">
        <f t="shared" si="2"/>
        <v xml:space="preserve"> </v>
      </c>
      <c r="F5" s="52" t="str">
        <f xml:space="preserve"> IF(ISNUMBER(E5), _xlfn.STDEV.S($E$3:E5), "lnESps")</f>
        <v>lnESps</v>
      </c>
      <c r="G5" s="8"/>
      <c r="H5" s="62" t="str">
        <f t="shared" si="0"/>
        <v>PF = S</v>
      </c>
      <c r="I5" s="63" t="str">
        <f xml:space="preserve"> IF(ISNUMBER(E5), A5+($T$26-SUM($C$3:C5)), "PF = 1")</f>
        <v>PF = 1</v>
      </c>
      <c r="J5" s="8"/>
      <c r="K5" s="9" t="str">
        <f t="shared" si="3"/>
        <v>Path 1</v>
      </c>
      <c r="L5" s="64" t="str">
        <f t="shared" si="4"/>
        <v>Path 2</v>
      </c>
      <c r="M5" s="64" t="str">
        <f t="shared" si="5"/>
        <v>Path 3</v>
      </c>
      <c r="N5" s="7" t="str">
        <f t="shared" si="6"/>
        <v>Control</v>
      </c>
      <c r="O5" s="65" t="str">
        <f t="shared" si="7"/>
        <v>Select</v>
      </c>
      <c r="Q5" s="59" t="s">
        <v>42</v>
      </c>
      <c r="R5" s="59"/>
      <c r="S5" s="59"/>
      <c r="T5" s="59"/>
      <c r="U5" s="59"/>
      <c r="V5" s="59"/>
      <c r="W5" s="59"/>
      <c r="X5" s="59"/>
      <c r="Y5" s="59"/>
    </row>
    <row r="6" spans="1:25" ht="17.100000000000001" customHeight="1" x14ac:dyDescent="0.25">
      <c r="A6" s="4">
        <f t="shared" si="8"/>
        <v>4</v>
      </c>
      <c r="B6" s="43"/>
      <c r="C6" s="43"/>
      <c r="D6" s="41" t="str">
        <f t="shared" si="1"/>
        <v xml:space="preserve"> </v>
      </c>
      <c r="E6" s="51" t="str">
        <f t="shared" si="2"/>
        <v xml:space="preserve"> </v>
      </c>
      <c r="F6" s="52" t="str">
        <f xml:space="preserve"> IF(ISNUMBER(E6), _xlfn.STDEV.S($E$3:E6), "lnESps")</f>
        <v>lnESps</v>
      </c>
      <c r="G6" s="8"/>
      <c r="H6" s="62" t="str">
        <f t="shared" si="0"/>
        <v>PF = S</v>
      </c>
      <c r="I6" s="63" t="str">
        <f xml:space="preserve"> IF(ISNUMBER(E6), A6+($T$26-SUM($C$3:C6)), "PF = 1")</f>
        <v>PF = 1</v>
      </c>
      <c r="J6" s="8"/>
      <c r="K6" s="9" t="str">
        <f t="shared" si="3"/>
        <v>Path 1</v>
      </c>
      <c r="L6" s="64" t="str">
        <f t="shared" si="4"/>
        <v>Path 2</v>
      </c>
      <c r="M6" s="64" t="str">
        <f t="shared" si="5"/>
        <v>Path 3</v>
      </c>
      <c r="N6" s="7" t="str">
        <f t="shared" si="6"/>
        <v>Control</v>
      </c>
      <c r="O6" s="65" t="str">
        <f t="shared" si="7"/>
        <v>Select</v>
      </c>
      <c r="Q6" s="59"/>
      <c r="R6" s="59"/>
      <c r="S6" s="59"/>
      <c r="T6" s="59"/>
      <c r="U6" s="59"/>
      <c r="V6" s="59"/>
      <c r="W6" s="59"/>
      <c r="X6" s="59"/>
      <c r="Y6" s="59"/>
    </row>
    <row r="7" spans="1:25" ht="17.100000000000001" customHeight="1" x14ac:dyDescent="0.25">
      <c r="A7" s="4">
        <f t="shared" si="8"/>
        <v>5</v>
      </c>
      <c r="B7" s="43"/>
      <c r="C7" s="43"/>
      <c r="D7" s="41" t="str">
        <f t="shared" si="1"/>
        <v xml:space="preserve"> </v>
      </c>
      <c r="E7" s="51" t="str">
        <f t="shared" si="2"/>
        <v xml:space="preserve"> </v>
      </c>
      <c r="F7" s="52" t="str">
        <f xml:space="preserve"> IF(ISNUMBER(E7), _xlfn.STDEV.S($E$3:E7), "lnESps")</f>
        <v>lnESps</v>
      </c>
      <c r="G7" s="8"/>
      <c r="H7" s="62" t="str">
        <f t="shared" si="0"/>
        <v>PF = S</v>
      </c>
      <c r="I7" s="63" t="str">
        <f xml:space="preserve"> IF(ISNUMBER(E7), A7+($T$26-SUM($C$3:C7)), "PF = 1")</f>
        <v>PF = 1</v>
      </c>
      <c r="J7" s="8"/>
      <c r="K7" s="9" t="str">
        <f t="shared" si="3"/>
        <v>Path 1</v>
      </c>
      <c r="L7" s="64" t="str">
        <f t="shared" si="4"/>
        <v>Path 2</v>
      </c>
      <c r="M7" s="64" t="str">
        <f t="shared" si="5"/>
        <v>Path 3</v>
      </c>
      <c r="N7" s="7" t="str">
        <f t="shared" si="6"/>
        <v>Control</v>
      </c>
      <c r="O7" s="65" t="str">
        <f t="shared" si="7"/>
        <v>Select</v>
      </c>
      <c r="Q7" s="59" t="s">
        <v>23</v>
      </c>
      <c r="R7" s="59"/>
      <c r="S7" s="59"/>
      <c r="T7" s="59"/>
      <c r="U7" s="59"/>
      <c r="V7" s="59"/>
      <c r="W7" s="59"/>
      <c r="X7" s="59"/>
      <c r="Y7" s="59"/>
    </row>
    <row r="8" spans="1:25" ht="17.100000000000001" customHeight="1" x14ac:dyDescent="0.25">
      <c r="A8" s="4">
        <f t="shared" si="8"/>
        <v>6</v>
      </c>
      <c r="B8" s="43"/>
      <c r="C8" s="43"/>
      <c r="D8" s="41" t="str">
        <f t="shared" si="1"/>
        <v xml:space="preserve"> </v>
      </c>
      <c r="E8" s="51" t="str">
        <f t="shared" si="2"/>
        <v xml:space="preserve"> </v>
      </c>
      <c r="F8" s="52" t="str">
        <f xml:space="preserve"> IF(ISNUMBER(E8), _xlfn.STDEV.S($E$3:E8), "lnESps")</f>
        <v>lnESps</v>
      </c>
      <c r="G8" s="8"/>
      <c r="H8" s="62" t="str">
        <f t="shared" si="0"/>
        <v>PF = S</v>
      </c>
      <c r="I8" s="63" t="str">
        <f xml:space="preserve"> IF(ISNUMBER(E8), A8+($T$26-SUM($C$3:C8)), "PF = 1")</f>
        <v>PF = 1</v>
      </c>
      <c r="J8" s="8"/>
      <c r="K8" s="9" t="str">
        <f t="shared" si="3"/>
        <v>Path 1</v>
      </c>
      <c r="L8" s="64" t="str">
        <f t="shared" si="4"/>
        <v>Path 2</v>
      </c>
      <c r="M8" s="64" t="str">
        <f t="shared" si="5"/>
        <v>Path 3</v>
      </c>
      <c r="N8" s="7" t="str">
        <f t="shared" si="6"/>
        <v>Control</v>
      </c>
      <c r="O8" s="65" t="str">
        <f t="shared" si="7"/>
        <v>Select</v>
      </c>
      <c r="Q8" s="59" t="s">
        <v>34</v>
      </c>
      <c r="R8" s="59"/>
      <c r="S8" s="59"/>
      <c r="T8" s="59"/>
      <c r="U8" s="59"/>
      <c r="V8" s="59"/>
      <c r="W8" s="59"/>
      <c r="X8" s="59"/>
      <c r="Y8" s="59"/>
    </row>
    <row r="9" spans="1:25" ht="17.100000000000001" customHeight="1" x14ac:dyDescent="0.25">
      <c r="A9" s="4">
        <f t="shared" si="8"/>
        <v>7</v>
      </c>
      <c r="B9" s="43"/>
      <c r="C9" s="43"/>
      <c r="D9" s="41" t="str">
        <f t="shared" si="1"/>
        <v xml:space="preserve"> </v>
      </c>
      <c r="E9" s="51" t="str">
        <f t="shared" si="2"/>
        <v xml:space="preserve"> </v>
      </c>
      <c r="F9" s="52" t="str">
        <f xml:space="preserve"> IF(ISNUMBER(E9), _xlfn.STDEV.S($E$3:E9), "lnESps")</f>
        <v>lnESps</v>
      </c>
      <c r="G9" s="8"/>
      <c r="H9" s="62" t="str">
        <f t="shared" si="0"/>
        <v>PF = S</v>
      </c>
      <c r="I9" s="63" t="str">
        <f xml:space="preserve"> IF(ISNUMBER(E9), A9+($T$26-SUM($C$3:C9)), "PF = 1")</f>
        <v>PF = 1</v>
      </c>
      <c r="J9" s="8"/>
      <c r="K9" s="9" t="str">
        <f t="shared" si="3"/>
        <v>Path 1</v>
      </c>
      <c r="L9" s="64" t="str">
        <f t="shared" si="4"/>
        <v>Path 2</v>
      </c>
      <c r="M9" s="64" t="str">
        <f t="shared" si="5"/>
        <v>Path 3</v>
      </c>
      <c r="N9" s="7" t="str">
        <f t="shared" si="6"/>
        <v>Control</v>
      </c>
      <c r="O9" s="65" t="str">
        <f t="shared" si="7"/>
        <v>Select</v>
      </c>
      <c r="Q9" s="59" t="s">
        <v>35</v>
      </c>
      <c r="R9" s="59"/>
      <c r="S9" s="59"/>
      <c r="T9" s="59"/>
      <c r="U9" s="59"/>
      <c r="V9" s="59"/>
      <c r="W9" s="59"/>
      <c r="X9" s="59"/>
      <c r="Y9" s="59"/>
    </row>
    <row r="10" spans="1:25" ht="17.100000000000001" customHeight="1" x14ac:dyDescent="0.25">
      <c r="A10" s="4">
        <f t="shared" si="8"/>
        <v>8</v>
      </c>
      <c r="B10" s="43"/>
      <c r="C10" s="43"/>
      <c r="D10" s="41" t="str">
        <f t="shared" si="1"/>
        <v xml:space="preserve"> </v>
      </c>
      <c r="E10" s="51" t="str">
        <f t="shared" si="2"/>
        <v xml:space="preserve"> </v>
      </c>
      <c r="F10" s="52" t="str">
        <f xml:space="preserve"> IF(ISNUMBER(E10), _xlfn.STDEV.S($E$3:E10), "lnESps")</f>
        <v>lnESps</v>
      </c>
      <c r="G10" s="8"/>
      <c r="H10" s="62" t="str">
        <f t="shared" si="0"/>
        <v>PF = S</v>
      </c>
      <c r="I10" s="63" t="str">
        <f xml:space="preserve"> IF(ISNUMBER(E10), A10+($T$26-SUM($C$3:C10)), "PF = 1")</f>
        <v>PF = 1</v>
      </c>
      <c r="J10" s="8"/>
      <c r="K10" s="9" t="str">
        <f t="shared" si="3"/>
        <v>Path 1</v>
      </c>
      <c r="L10" s="64" t="str">
        <f t="shared" si="4"/>
        <v>Path 2</v>
      </c>
      <c r="M10" s="64" t="str">
        <f t="shared" si="5"/>
        <v>Path 3</v>
      </c>
      <c r="N10" s="7" t="str">
        <f t="shared" si="6"/>
        <v>Control</v>
      </c>
      <c r="O10" s="65" t="str">
        <f t="shared" si="7"/>
        <v>Select</v>
      </c>
      <c r="Q10" s="59" t="s">
        <v>36</v>
      </c>
      <c r="R10" s="59"/>
      <c r="S10" s="59"/>
      <c r="T10" s="59"/>
      <c r="U10" s="59"/>
      <c r="V10" s="59"/>
      <c r="W10" s="59"/>
      <c r="X10" s="59"/>
      <c r="Y10" s="59"/>
    </row>
    <row r="11" spans="1:25" ht="17.100000000000001" customHeight="1" x14ac:dyDescent="0.25">
      <c r="A11" s="4">
        <f t="shared" si="8"/>
        <v>9</v>
      </c>
      <c r="B11" s="43"/>
      <c r="C11" s="43"/>
      <c r="D11" s="41" t="str">
        <f t="shared" si="1"/>
        <v xml:space="preserve"> </v>
      </c>
      <c r="E11" s="51" t="str">
        <f t="shared" si="2"/>
        <v xml:space="preserve"> </v>
      </c>
      <c r="F11" s="52" t="str">
        <f xml:space="preserve"> IF(ISNUMBER(E11), _xlfn.STDEV.S($E$3:E11), "lnESps")</f>
        <v>lnESps</v>
      </c>
      <c r="G11" s="8"/>
      <c r="H11" s="62" t="str">
        <f t="shared" si="0"/>
        <v>PF = S</v>
      </c>
      <c r="I11" s="63" t="str">
        <f xml:space="preserve"> IF(ISNUMBER(E11), A11+($T$26-SUM($C$3:C11)), "PF = 1")</f>
        <v>PF = 1</v>
      </c>
      <c r="J11" s="8"/>
      <c r="K11" s="9" t="str">
        <f t="shared" si="3"/>
        <v>Path 1</v>
      </c>
      <c r="L11" s="64" t="str">
        <f t="shared" si="4"/>
        <v>Path 2</v>
      </c>
      <c r="M11" s="64" t="str">
        <f t="shared" si="5"/>
        <v>Path 3</v>
      </c>
      <c r="N11" s="7" t="str">
        <f t="shared" si="6"/>
        <v>Control</v>
      </c>
      <c r="O11" s="65" t="str">
        <f t="shared" si="7"/>
        <v>Select</v>
      </c>
      <c r="Q11" s="59"/>
      <c r="R11" s="59"/>
      <c r="S11" s="59"/>
      <c r="T11" s="59"/>
      <c r="U11" s="59"/>
      <c r="V11" s="59"/>
      <c r="W11" s="59"/>
      <c r="X11" s="59"/>
      <c r="Y11" s="59"/>
    </row>
    <row r="12" spans="1:25" ht="17.100000000000001" customHeight="1" x14ac:dyDescent="0.25">
      <c r="A12" s="4">
        <f t="shared" si="8"/>
        <v>10</v>
      </c>
      <c r="B12" s="43"/>
      <c r="C12" s="43"/>
      <c r="D12" s="41" t="str">
        <f t="shared" si="1"/>
        <v xml:space="preserve"> </v>
      </c>
      <c r="E12" s="51" t="str">
        <f t="shared" si="2"/>
        <v xml:space="preserve"> </v>
      </c>
      <c r="F12" s="52" t="str">
        <f xml:space="preserve"> IF(ISNUMBER(E12), _xlfn.STDEV.S($E$3:E12), "lnESps")</f>
        <v>lnESps</v>
      </c>
      <c r="G12" s="8"/>
      <c r="H12" s="62" t="str">
        <f t="shared" si="0"/>
        <v>PF = S</v>
      </c>
      <c r="I12" s="63" t="str">
        <f xml:space="preserve"> IF(ISNUMBER(E12), A12+($T$26-SUM($C$3:C12)), "PF = 1")</f>
        <v>PF = 1</v>
      </c>
      <c r="J12" s="8"/>
      <c r="K12" s="9" t="str">
        <f t="shared" si="3"/>
        <v>Path 1</v>
      </c>
      <c r="L12" s="64" t="str">
        <f t="shared" si="4"/>
        <v>Path 2</v>
      </c>
      <c r="M12" s="64" t="str">
        <f t="shared" si="5"/>
        <v>Path 3</v>
      </c>
      <c r="N12" s="7" t="str">
        <f t="shared" si="6"/>
        <v>Control</v>
      </c>
      <c r="O12" s="65" t="str">
        <f t="shared" si="7"/>
        <v>Select</v>
      </c>
      <c r="Q12" s="59" t="s">
        <v>26</v>
      </c>
      <c r="R12" s="59"/>
      <c r="S12" s="59"/>
      <c r="T12" s="59"/>
      <c r="U12" s="59"/>
      <c r="V12" s="59"/>
      <c r="W12" s="59"/>
      <c r="X12" s="59"/>
      <c r="Y12" s="59"/>
    </row>
    <row r="13" spans="1:25" ht="17.100000000000001" customHeight="1" x14ac:dyDescent="0.25">
      <c r="A13" s="4">
        <f t="shared" si="8"/>
        <v>11</v>
      </c>
      <c r="B13" s="43"/>
      <c r="C13" s="43"/>
      <c r="D13" s="41" t="str">
        <f t="shared" si="1"/>
        <v xml:space="preserve"> </v>
      </c>
      <c r="E13" s="51" t="str">
        <f t="shared" si="2"/>
        <v xml:space="preserve"> </v>
      </c>
      <c r="F13" s="52" t="str">
        <f xml:space="preserve"> IF(ISNUMBER(E13), _xlfn.STDEV.S($E$3:E13), "lnESps")</f>
        <v>lnESps</v>
      </c>
      <c r="G13" s="8"/>
      <c r="H13" s="62" t="str">
        <f t="shared" si="0"/>
        <v>PF = S</v>
      </c>
      <c r="I13" s="63" t="str">
        <f xml:space="preserve"> IF(ISNUMBER(E13), A13+($T$26-SUM($C$3:C13)), "PF = 1")</f>
        <v>PF = 1</v>
      </c>
      <c r="J13" s="8"/>
      <c r="K13" s="9" t="str">
        <f t="shared" si="3"/>
        <v>Path 1</v>
      </c>
      <c r="L13" s="64" t="str">
        <f t="shared" si="4"/>
        <v>Path 2</v>
      </c>
      <c r="M13" s="64" t="str">
        <f t="shared" si="5"/>
        <v>Path 3</v>
      </c>
      <c r="N13" s="7" t="str">
        <f t="shared" si="6"/>
        <v>Control</v>
      </c>
      <c r="O13" s="65" t="str">
        <f t="shared" si="7"/>
        <v>Select</v>
      </c>
      <c r="Q13" s="59" t="s">
        <v>27</v>
      </c>
      <c r="R13" s="59"/>
      <c r="S13" s="59"/>
      <c r="T13" s="59"/>
      <c r="U13" s="59"/>
      <c r="V13" s="59"/>
      <c r="W13" s="59"/>
      <c r="X13" s="59"/>
      <c r="Y13" s="59"/>
    </row>
    <row r="14" spans="1:25" ht="17.100000000000001" customHeight="1" x14ac:dyDescent="0.25">
      <c r="A14" s="4">
        <f t="shared" si="8"/>
        <v>12</v>
      </c>
      <c r="B14" s="43"/>
      <c r="C14" s="43"/>
      <c r="D14" s="41" t="str">
        <f t="shared" si="1"/>
        <v xml:space="preserve"> </v>
      </c>
      <c r="E14" s="51" t="str">
        <f t="shared" si="2"/>
        <v xml:space="preserve"> </v>
      </c>
      <c r="F14" s="52" t="str">
        <f xml:space="preserve"> IF(ISNUMBER(E14), _xlfn.STDEV.S($E$3:E14), "lnESps")</f>
        <v>lnESps</v>
      </c>
      <c r="G14" s="8"/>
      <c r="H14" s="62" t="str">
        <f t="shared" si="0"/>
        <v>PF = S</v>
      </c>
      <c r="I14" s="63" t="str">
        <f xml:space="preserve"> IF(ISNUMBER(E14), A14+($T$26-SUM($C$3:C14)), "PF = 1")</f>
        <v>PF = 1</v>
      </c>
      <c r="J14" s="8"/>
      <c r="K14" s="9" t="str">
        <f t="shared" si="3"/>
        <v>Path 1</v>
      </c>
      <c r="L14" s="64" t="str">
        <f t="shared" si="4"/>
        <v>Path 2</v>
      </c>
      <c r="M14" s="64" t="str">
        <f t="shared" si="5"/>
        <v>Path 3</v>
      </c>
      <c r="N14" s="7" t="str">
        <f t="shared" si="6"/>
        <v>Control</v>
      </c>
      <c r="O14" s="65" t="str">
        <f t="shared" si="7"/>
        <v>Select</v>
      </c>
      <c r="Q14" s="59" t="s">
        <v>43</v>
      </c>
      <c r="R14" s="59"/>
      <c r="S14" s="59"/>
      <c r="T14" s="59"/>
      <c r="U14" s="59"/>
      <c r="V14" s="59"/>
      <c r="W14" s="59"/>
      <c r="X14" s="59"/>
      <c r="Y14" s="59"/>
    </row>
    <row r="15" spans="1:25" ht="17.100000000000001" customHeight="1" x14ac:dyDescent="0.25">
      <c r="A15" s="4">
        <f t="shared" si="8"/>
        <v>13</v>
      </c>
      <c r="B15" s="43"/>
      <c r="C15" s="43"/>
      <c r="D15" s="41" t="str">
        <f t="shared" si="1"/>
        <v xml:space="preserve"> </v>
      </c>
      <c r="E15" s="51" t="str">
        <f t="shared" si="2"/>
        <v xml:space="preserve"> </v>
      </c>
      <c r="F15" s="52" t="str">
        <f xml:space="preserve"> IF(ISNUMBER(E15), _xlfn.STDEV.S($E$3:E15), "lnESps")</f>
        <v>lnESps</v>
      </c>
      <c r="G15" s="8"/>
      <c r="H15" s="62" t="str">
        <f t="shared" si="0"/>
        <v>PF = S</v>
      </c>
      <c r="I15" s="63" t="str">
        <f xml:space="preserve"> IF(ISNUMBER(E15), A15+($T$26-SUM($C$3:C15)), "PF = 1")</f>
        <v>PF = 1</v>
      </c>
      <c r="J15" s="8"/>
      <c r="K15" s="9" t="str">
        <f t="shared" si="3"/>
        <v>Path 1</v>
      </c>
      <c r="L15" s="64" t="str">
        <f t="shared" si="4"/>
        <v>Path 2</v>
      </c>
      <c r="M15" s="64" t="str">
        <f t="shared" si="5"/>
        <v>Path 3</v>
      </c>
      <c r="N15" s="7" t="str">
        <f t="shared" si="6"/>
        <v>Control</v>
      </c>
      <c r="O15" s="65" t="str">
        <f t="shared" si="7"/>
        <v>Select</v>
      </c>
      <c r="Q15" s="59" t="s">
        <v>29</v>
      </c>
      <c r="R15" s="59"/>
      <c r="S15" s="60"/>
      <c r="T15" s="61"/>
      <c r="U15" s="61"/>
      <c r="V15" s="59"/>
      <c r="W15" s="60"/>
      <c r="X15" s="59"/>
      <c r="Y15" s="59"/>
    </row>
    <row r="16" spans="1:25" ht="17.100000000000001" customHeight="1" x14ac:dyDescent="0.25">
      <c r="A16" s="4">
        <f t="shared" si="8"/>
        <v>14</v>
      </c>
      <c r="B16" s="43"/>
      <c r="C16" s="43"/>
      <c r="D16" s="41" t="str">
        <f t="shared" si="1"/>
        <v xml:space="preserve"> </v>
      </c>
      <c r="E16" s="51" t="str">
        <f t="shared" si="2"/>
        <v xml:space="preserve"> </v>
      </c>
      <c r="F16" s="52" t="str">
        <f xml:space="preserve"> IF(ISNUMBER(E16), _xlfn.STDEV.S($E$3:E16), "lnESps")</f>
        <v>lnESps</v>
      </c>
      <c r="G16" s="8"/>
      <c r="H16" s="62" t="str">
        <f t="shared" si="0"/>
        <v>PF = S</v>
      </c>
      <c r="I16" s="63" t="str">
        <f xml:space="preserve"> IF(ISNUMBER(E16), A16+($T$26-SUM($C$3:C16)), "PF = 1")</f>
        <v>PF = 1</v>
      </c>
      <c r="J16" s="8"/>
      <c r="K16" s="9" t="str">
        <f t="shared" si="3"/>
        <v>Path 1</v>
      </c>
      <c r="L16" s="64" t="str">
        <f t="shared" si="4"/>
        <v>Path 2</v>
      </c>
      <c r="M16" s="64" t="str">
        <f t="shared" si="5"/>
        <v>Path 3</v>
      </c>
      <c r="N16" s="7" t="str">
        <f t="shared" si="6"/>
        <v>Control</v>
      </c>
      <c r="O16" s="65" t="str">
        <f t="shared" si="7"/>
        <v>Select</v>
      </c>
      <c r="Q16" s="59" t="s">
        <v>28</v>
      </c>
      <c r="R16" s="59"/>
      <c r="S16" s="60"/>
      <c r="T16" s="61"/>
      <c r="U16" s="61"/>
      <c r="V16" s="59"/>
      <c r="W16" s="60"/>
      <c r="X16" s="59"/>
      <c r="Y16" s="59"/>
    </row>
    <row r="17" spans="1:30" ht="17.100000000000001" customHeight="1" x14ac:dyDescent="0.25">
      <c r="A17" s="4">
        <f t="shared" si="8"/>
        <v>15</v>
      </c>
      <c r="B17" s="43"/>
      <c r="C17" s="43"/>
      <c r="D17" s="41" t="str">
        <f t="shared" si="1"/>
        <v xml:space="preserve"> </v>
      </c>
      <c r="E17" s="51" t="str">
        <f t="shared" si="2"/>
        <v xml:space="preserve"> </v>
      </c>
      <c r="F17" s="52" t="str">
        <f xml:space="preserve"> IF(ISNUMBER(E17), _xlfn.STDEV.S($E$3:E17), "lnESps")</f>
        <v>lnESps</v>
      </c>
      <c r="G17" s="8"/>
      <c r="H17" s="62" t="str">
        <f t="shared" si="0"/>
        <v>PF = S</v>
      </c>
      <c r="I17" s="63" t="str">
        <f xml:space="preserve"> IF(ISNUMBER(E17), A17+($T$26-SUM($C$3:C17)), "PF = 1")</f>
        <v>PF = 1</v>
      </c>
      <c r="J17" s="8"/>
      <c r="K17" s="9" t="str">
        <f t="shared" si="3"/>
        <v>Path 1</v>
      </c>
      <c r="L17" s="64" t="str">
        <f t="shared" si="4"/>
        <v>Path 2</v>
      </c>
      <c r="M17" s="64" t="str">
        <f t="shared" si="5"/>
        <v>Path 3</v>
      </c>
      <c r="N17" s="7" t="str">
        <f t="shared" si="6"/>
        <v>Control</v>
      </c>
      <c r="O17" s="65" t="str">
        <f t="shared" si="7"/>
        <v>Select</v>
      </c>
      <c r="Q17" s="59"/>
      <c r="R17" s="59"/>
      <c r="S17" s="59"/>
      <c r="T17" s="59"/>
      <c r="U17" s="59"/>
      <c r="V17" s="59"/>
      <c r="W17" s="59"/>
      <c r="X17" s="59"/>
      <c r="Y17" s="59"/>
      <c r="Z17" s="31"/>
      <c r="AA17" s="31"/>
      <c r="AB17" s="31"/>
    </row>
    <row r="18" spans="1:30" ht="17.100000000000001" customHeight="1" x14ac:dyDescent="0.25">
      <c r="A18" s="4">
        <f t="shared" si="8"/>
        <v>16</v>
      </c>
      <c r="B18" s="43"/>
      <c r="C18" s="43"/>
      <c r="D18" s="41" t="str">
        <f t="shared" si="1"/>
        <v xml:space="preserve"> </v>
      </c>
      <c r="E18" s="51" t="str">
        <f t="shared" si="2"/>
        <v xml:space="preserve"> </v>
      </c>
      <c r="F18" s="52" t="str">
        <f xml:space="preserve"> IF(ISNUMBER(E18), _xlfn.STDEV.S($E$3:E18), "lnESps")</f>
        <v>lnESps</v>
      </c>
      <c r="G18" s="8"/>
      <c r="H18" s="62" t="str">
        <f t="shared" si="0"/>
        <v>PF = S</v>
      </c>
      <c r="I18" s="63" t="str">
        <f xml:space="preserve"> IF(ISNUMBER(E18), A18+($T$26-SUM($C$3:C18)), "PF = 1")</f>
        <v>PF = 1</v>
      </c>
      <c r="J18" s="8"/>
      <c r="K18" s="9" t="str">
        <f t="shared" si="3"/>
        <v>Path 1</v>
      </c>
      <c r="L18" s="64" t="str">
        <f t="shared" si="4"/>
        <v>Path 2</v>
      </c>
      <c r="M18" s="64" t="str">
        <f t="shared" si="5"/>
        <v>Path 3</v>
      </c>
      <c r="N18" s="7" t="str">
        <f t="shared" si="6"/>
        <v>Control</v>
      </c>
      <c r="O18" s="65" t="str">
        <f t="shared" si="7"/>
        <v>Select</v>
      </c>
      <c r="Q18" s="59" t="s">
        <v>30</v>
      </c>
      <c r="R18" s="59"/>
      <c r="S18" s="59"/>
      <c r="T18" s="59"/>
      <c r="U18" s="59"/>
      <c r="V18" s="59"/>
      <c r="W18" s="59"/>
      <c r="X18" s="59"/>
      <c r="Y18" s="59"/>
      <c r="Z18" s="32"/>
      <c r="AA18" s="32"/>
      <c r="AB18" s="32"/>
      <c r="AC18" s="33"/>
      <c r="AD18" s="33"/>
    </row>
    <row r="19" spans="1:30" ht="17.100000000000001" customHeight="1" x14ac:dyDescent="0.25">
      <c r="A19" s="4">
        <f t="shared" si="8"/>
        <v>17</v>
      </c>
      <c r="B19" s="43"/>
      <c r="C19" s="43"/>
      <c r="D19" s="41" t="str">
        <f t="shared" si="1"/>
        <v xml:space="preserve"> </v>
      </c>
      <c r="E19" s="51" t="str">
        <f t="shared" si="2"/>
        <v xml:space="preserve"> </v>
      </c>
      <c r="F19" s="52" t="str">
        <f xml:space="preserve"> IF(ISNUMBER(E19), _xlfn.STDEV.S($E$3:E19), "lnESps")</f>
        <v>lnESps</v>
      </c>
      <c r="G19" s="8"/>
      <c r="H19" s="62" t="str">
        <f t="shared" si="0"/>
        <v>PF = S</v>
      </c>
      <c r="I19" s="63" t="str">
        <f xml:space="preserve"> IF(ISNUMBER(E19), A19+($T$26-SUM($C$3:C19)), "PF = 1")</f>
        <v>PF = 1</v>
      </c>
      <c r="J19" s="8"/>
      <c r="K19" s="9" t="str">
        <f t="shared" si="3"/>
        <v>Path 1</v>
      </c>
      <c r="L19" s="64" t="str">
        <f t="shared" si="4"/>
        <v>Path 2</v>
      </c>
      <c r="M19" s="64" t="str">
        <f t="shared" si="5"/>
        <v>Path 3</v>
      </c>
      <c r="N19" s="7" t="str">
        <f t="shared" si="6"/>
        <v>Control</v>
      </c>
      <c r="O19" s="65" t="str">
        <f t="shared" si="7"/>
        <v>Select</v>
      </c>
      <c r="Q19" s="59" t="s">
        <v>31</v>
      </c>
      <c r="R19" s="59"/>
      <c r="S19" s="59"/>
      <c r="T19" s="59"/>
      <c r="U19" s="59"/>
      <c r="V19" s="59"/>
      <c r="W19" s="59"/>
      <c r="X19" s="59"/>
      <c r="Y19" s="59"/>
      <c r="Z19" s="31"/>
      <c r="AA19" s="31"/>
      <c r="AB19" s="31"/>
    </row>
    <row r="20" spans="1:30" ht="17.100000000000001" customHeight="1" x14ac:dyDescent="0.25">
      <c r="A20" s="4">
        <f t="shared" si="8"/>
        <v>18</v>
      </c>
      <c r="B20" s="43"/>
      <c r="C20" s="43"/>
      <c r="D20" s="41" t="str">
        <f t="shared" si="1"/>
        <v xml:space="preserve"> </v>
      </c>
      <c r="E20" s="51" t="str">
        <f t="shared" si="2"/>
        <v xml:space="preserve"> </v>
      </c>
      <c r="F20" s="52" t="str">
        <f xml:space="preserve"> IF(ISNUMBER(E20), _xlfn.STDEV.S($E$3:E20), "lnESps")</f>
        <v>lnESps</v>
      </c>
      <c r="G20" s="8"/>
      <c r="H20" s="62" t="str">
        <f t="shared" si="0"/>
        <v>PF = S</v>
      </c>
      <c r="I20" s="63" t="str">
        <f xml:space="preserve"> IF(ISNUMBER(E20), A20+($T$26-SUM($C$3:C20)), "PF = 1")</f>
        <v>PF = 1</v>
      </c>
      <c r="J20" s="8"/>
      <c r="K20" s="9" t="str">
        <f t="shared" si="3"/>
        <v>Path 1</v>
      </c>
      <c r="L20" s="64" t="str">
        <f t="shared" si="4"/>
        <v>Path 2</v>
      </c>
      <c r="M20" s="64" t="str">
        <f t="shared" si="5"/>
        <v>Path 3</v>
      </c>
      <c r="N20" s="7" t="str">
        <f t="shared" si="6"/>
        <v>Control</v>
      </c>
      <c r="O20" s="65" t="str">
        <f t="shared" si="7"/>
        <v>Select</v>
      </c>
      <c r="Q20" s="59" t="s">
        <v>32</v>
      </c>
      <c r="R20" s="59"/>
      <c r="S20" s="59"/>
      <c r="T20" s="59"/>
      <c r="U20" s="59"/>
      <c r="V20" s="59"/>
      <c r="W20" s="59"/>
      <c r="X20" s="59"/>
      <c r="Y20" s="59"/>
      <c r="Z20" s="31"/>
      <c r="AA20" s="31"/>
      <c r="AB20" s="31"/>
    </row>
    <row r="21" spans="1:30" ht="17.100000000000001" customHeight="1" x14ac:dyDescent="0.25">
      <c r="A21" s="4">
        <f t="shared" si="8"/>
        <v>19</v>
      </c>
      <c r="B21" s="43"/>
      <c r="C21" s="43"/>
      <c r="D21" s="41" t="str">
        <f t="shared" si="1"/>
        <v xml:space="preserve"> </v>
      </c>
      <c r="E21" s="51" t="str">
        <f t="shared" si="2"/>
        <v xml:space="preserve"> </v>
      </c>
      <c r="F21" s="52" t="str">
        <f xml:space="preserve"> IF(ISNUMBER(E21), _xlfn.STDEV.S($E$3:E21), "lnESps")</f>
        <v>lnESps</v>
      </c>
      <c r="G21" s="8"/>
      <c r="H21" s="62" t="str">
        <f t="shared" si="0"/>
        <v>PF = S</v>
      </c>
      <c r="I21" s="63" t="str">
        <f xml:space="preserve"> IF(ISNUMBER(E21), A21+($T$26-SUM($C$3:C21)), "PF = 1")</f>
        <v>PF = 1</v>
      </c>
      <c r="J21" s="8"/>
      <c r="K21" s="9" t="str">
        <f t="shared" si="3"/>
        <v>Path 1</v>
      </c>
      <c r="L21" s="64" t="str">
        <f t="shared" si="4"/>
        <v>Path 2</v>
      </c>
      <c r="M21" s="64" t="str">
        <f t="shared" si="5"/>
        <v>Path 3</v>
      </c>
      <c r="N21" s="7" t="str">
        <f t="shared" si="6"/>
        <v>Control</v>
      </c>
      <c r="O21" s="65" t="str">
        <f t="shared" si="7"/>
        <v>Select</v>
      </c>
      <c r="Q21" s="59" t="s">
        <v>33</v>
      </c>
      <c r="R21" s="59"/>
      <c r="S21" s="59"/>
      <c r="T21" s="59"/>
      <c r="U21" s="59"/>
      <c r="V21" s="59"/>
      <c r="W21" s="59"/>
      <c r="X21" s="59"/>
      <c r="Y21" s="59"/>
      <c r="AA21" s="34"/>
    </row>
    <row r="22" spans="1:30" ht="17.100000000000001" customHeight="1" x14ac:dyDescent="0.25">
      <c r="A22" s="4">
        <f t="shared" si="8"/>
        <v>20</v>
      </c>
      <c r="B22" s="43"/>
      <c r="C22" s="43"/>
      <c r="D22" s="41" t="str">
        <f t="shared" si="1"/>
        <v xml:space="preserve"> </v>
      </c>
      <c r="E22" s="51" t="str">
        <f t="shared" si="2"/>
        <v xml:space="preserve"> </v>
      </c>
      <c r="F22" s="52" t="str">
        <f xml:space="preserve"> IF(ISNUMBER(E22), _xlfn.STDEV.S($E$3:E22), "lnESps")</f>
        <v>lnESps</v>
      </c>
      <c r="G22" s="8"/>
      <c r="H22" s="62" t="str">
        <f t="shared" si="0"/>
        <v>PF = S</v>
      </c>
      <c r="I22" s="63" t="str">
        <f xml:space="preserve"> IF(ISNUMBER(E22), A22+($T$26-SUM($C$3:C22)), "PF = 1")</f>
        <v>PF = 1</v>
      </c>
      <c r="J22" s="8"/>
      <c r="K22" s="9" t="str">
        <f t="shared" si="3"/>
        <v>Path 1</v>
      </c>
      <c r="L22" s="64" t="str">
        <f t="shared" si="4"/>
        <v>Path 2</v>
      </c>
      <c r="M22" s="64" t="str">
        <f t="shared" si="5"/>
        <v>Path 3</v>
      </c>
      <c r="N22" s="7" t="str">
        <f t="shared" si="6"/>
        <v>Control</v>
      </c>
      <c r="O22" s="65" t="str">
        <f t="shared" si="7"/>
        <v>Select</v>
      </c>
      <c r="Q22" s="59"/>
      <c r="R22" s="59"/>
      <c r="S22" s="60"/>
      <c r="T22" s="61"/>
      <c r="U22" s="61"/>
      <c r="V22" s="59"/>
      <c r="W22" s="60"/>
      <c r="X22" s="59"/>
      <c r="Y22" s="59"/>
    </row>
    <row r="23" spans="1:30" ht="17.100000000000001" customHeight="1" x14ac:dyDescent="0.25">
      <c r="A23" s="4">
        <f t="shared" si="8"/>
        <v>21</v>
      </c>
      <c r="B23" s="43"/>
      <c r="C23" s="43"/>
      <c r="D23" s="41" t="str">
        <f t="shared" si="1"/>
        <v xml:space="preserve"> </v>
      </c>
      <c r="E23" s="51" t="str">
        <f t="shared" si="2"/>
        <v xml:space="preserve"> </v>
      </c>
      <c r="F23" s="52" t="str">
        <f xml:space="preserve"> IF(ISNUMBER(E23), _xlfn.STDEV.S($E$3:E23), "lnESps")</f>
        <v>lnESps</v>
      </c>
      <c r="G23" s="8"/>
      <c r="H23" s="62" t="str">
        <f t="shared" si="0"/>
        <v>PF = S</v>
      </c>
      <c r="I23" s="63" t="str">
        <f xml:space="preserve"> IF(ISNUMBER(E23), A23+($T$26-SUM($C$3:C23)), "PF = 1")</f>
        <v>PF = 1</v>
      </c>
      <c r="J23" s="8"/>
      <c r="K23" s="9" t="str">
        <f t="shared" si="3"/>
        <v>Path 1</v>
      </c>
      <c r="L23" s="64" t="str">
        <f t="shared" si="4"/>
        <v>Path 2</v>
      </c>
      <c r="M23" s="64" t="str">
        <f t="shared" si="5"/>
        <v>Path 3</v>
      </c>
      <c r="N23" s="7" t="str">
        <f t="shared" si="6"/>
        <v>Control</v>
      </c>
      <c r="O23" s="65" t="str">
        <f t="shared" si="7"/>
        <v>Select</v>
      </c>
      <c r="S23" s="9"/>
      <c r="T23" s="41"/>
      <c r="U23" s="41"/>
      <c r="V23" s="40"/>
      <c r="W23" s="9"/>
    </row>
    <row r="24" spans="1:30" ht="17.100000000000001" customHeight="1" thickBot="1" x14ac:dyDescent="0.3">
      <c r="A24" s="4">
        <f t="shared" si="8"/>
        <v>22</v>
      </c>
      <c r="B24" s="43"/>
      <c r="C24" s="43"/>
      <c r="D24" s="41" t="str">
        <f t="shared" si="1"/>
        <v xml:space="preserve"> </v>
      </c>
      <c r="E24" s="51" t="str">
        <f t="shared" si="2"/>
        <v xml:space="preserve"> </v>
      </c>
      <c r="F24" s="52" t="str">
        <f xml:space="preserve"> IF(ISNUMBER(E24), _xlfn.STDEV.S($E$3:E24), "lnESps")</f>
        <v>lnESps</v>
      </c>
      <c r="G24" s="8"/>
      <c r="H24" s="62" t="str">
        <f t="shared" si="0"/>
        <v>PF = S</v>
      </c>
      <c r="I24" s="63" t="str">
        <f xml:space="preserve"> IF(ISNUMBER(E24), A24+($T$26-SUM($C$3:C24)), "PF = 1")</f>
        <v>PF = 1</v>
      </c>
      <c r="J24" s="8"/>
      <c r="K24" s="9" t="str">
        <f t="shared" si="3"/>
        <v>Path 1</v>
      </c>
      <c r="L24" s="64" t="str">
        <f t="shared" si="4"/>
        <v>Path 2</v>
      </c>
      <c r="M24" s="64" t="str">
        <f t="shared" si="5"/>
        <v>Path 3</v>
      </c>
      <c r="N24" s="7" t="str">
        <f t="shared" si="6"/>
        <v>Control</v>
      </c>
      <c r="O24" s="65" t="str">
        <f t="shared" si="7"/>
        <v>Select</v>
      </c>
      <c r="S24" s="9"/>
      <c r="T24" s="41"/>
      <c r="U24" s="41"/>
      <c r="V24" s="40"/>
      <c r="W24" s="9"/>
    </row>
    <row r="25" spans="1:30" ht="17.100000000000001" customHeight="1" x14ac:dyDescent="0.25">
      <c r="A25" s="4">
        <f t="shared" si="8"/>
        <v>23</v>
      </c>
      <c r="B25" s="43"/>
      <c r="C25" s="43"/>
      <c r="D25" s="41" t="str">
        <f t="shared" si="1"/>
        <v xml:space="preserve"> </v>
      </c>
      <c r="E25" s="51" t="str">
        <f t="shared" si="2"/>
        <v xml:space="preserve"> </v>
      </c>
      <c r="F25" s="52" t="str">
        <f xml:space="preserve"> IF(ISNUMBER(E25), _xlfn.STDEV.S($E$3:E25), "lnESps")</f>
        <v>lnESps</v>
      </c>
      <c r="G25" s="8"/>
      <c r="H25" s="62" t="str">
        <f t="shared" si="0"/>
        <v>PF = S</v>
      </c>
      <c r="I25" s="63" t="str">
        <f xml:space="preserve"> IF(ISNUMBER(E25), A25+($T$26-SUM($C$3:C25)), "PF = 1")</f>
        <v>PF = 1</v>
      </c>
      <c r="J25" s="8"/>
      <c r="K25" s="9" t="str">
        <f t="shared" si="3"/>
        <v>Path 1</v>
      </c>
      <c r="L25" s="64" t="str">
        <f t="shared" si="4"/>
        <v>Path 2</v>
      </c>
      <c r="M25" s="64" t="str">
        <f t="shared" si="5"/>
        <v>Path 3</v>
      </c>
      <c r="N25" s="7" t="str">
        <f t="shared" si="6"/>
        <v>Control</v>
      </c>
      <c r="O25" s="65" t="str">
        <f t="shared" si="7"/>
        <v>Select</v>
      </c>
      <c r="Q25" s="2" t="s">
        <v>13</v>
      </c>
      <c r="R25" s="3" t="s">
        <v>14</v>
      </c>
      <c r="S25" s="3" t="s">
        <v>3</v>
      </c>
      <c r="T25" s="44" t="s">
        <v>4</v>
      </c>
    </row>
    <row r="26" spans="1:30" ht="17.100000000000001" customHeight="1" x14ac:dyDescent="0.25">
      <c r="A26" s="4">
        <f t="shared" si="8"/>
        <v>24</v>
      </c>
      <c r="B26" s="43"/>
      <c r="C26" s="43"/>
      <c r="D26" s="41" t="str">
        <f t="shared" si="1"/>
        <v xml:space="preserve"> </v>
      </c>
      <c r="E26" s="51" t="str">
        <f t="shared" si="2"/>
        <v xml:space="preserve"> </v>
      </c>
      <c r="F26" s="52" t="str">
        <f xml:space="preserve"> IF(ISNUMBER(E26), _xlfn.STDEV.S($E$3:E26), "lnESps")</f>
        <v>lnESps</v>
      </c>
      <c r="G26" s="8"/>
      <c r="H26" s="62" t="str">
        <f t="shared" si="0"/>
        <v>PF = S</v>
      </c>
      <c r="I26" s="63" t="str">
        <f xml:space="preserve"> IF(ISNUMBER(E26), A26+($T$26-SUM($C$3:C26)), "PF = 1")</f>
        <v>PF = 1</v>
      </c>
      <c r="J26" s="8"/>
      <c r="K26" s="9" t="str">
        <f t="shared" si="3"/>
        <v>Path 1</v>
      </c>
      <c r="L26" s="64" t="str">
        <f t="shared" si="4"/>
        <v>Path 2</v>
      </c>
      <c r="M26" s="64" t="str">
        <f t="shared" si="5"/>
        <v>Path 3</v>
      </c>
      <c r="N26" s="7" t="str">
        <f t="shared" si="6"/>
        <v>Control</v>
      </c>
      <c r="O26" s="65" t="str">
        <f t="shared" si="7"/>
        <v>Select</v>
      </c>
      <c r="Q26" s="54">
        <v>-0.1</v>
      </c>
      <c r="R26" s="55">
        <v>0.1</v>
      </c>
      <c r="S26" s="55">
        <v>0.8</v>
      </c>
      <c r="T26" s="58"/>
      <c r="V26" s="39"/>
      <c r="W26" s="39"/>
      <c r="X26" s="39"/>
    </row>
    <row r="27" spans="1:30" ht="17.100000000000001" customHeight="1" thickBot="1" x14ac:dyDescent="0.3">
      <c r="A27" s="4">
        <f t="shared" si="8"/>
        <v>25</v>
      </c>
      <c r="B27" s="43"/>
      <c r="C27" s="43"/>
      <c r="D27" s="41" t="str">
        <f t="shared" si="1"/>
        <v xml:space="preserve"> </v>
      </c>
      <c r="E27" s="51" t="str">
        <f t="shared" si="2"/>
        <v xml:space="preserve"> </v>
      </c>
      <c r="F27" s="52" t="str">
        <f xml:space="preserve"> IF(ISNUMBER(E27), _xlfn.STDEV.S($E$3:E27), "lnESps")</f>
        <v>lnESps</v>
      </c>
      <c r="G27" s="8"/>
      <c r="H27" s="62" t="str">
        <f t="shared" si="0"/>
        <v>PF = S</v>
      </c>
      <c r="I27" s="63" t="str">
        <f xml:space="preserve"> IF(ISNUMBER(E27), A27+($T$26-SUM($C$3:C27)), "PF = 1")</f>
        <v>PF = 1</v>
      </c>
      <c r="J27" s="8"/>
      <c r="K27" s="9" t="str">
        <f t="shared" si="3"/>
        <v>Path 1</v>
      </c>
      <c r="L27" s="64" t="str">
        <f t="shared" si="4"/>
        <v>Path 2</v>
      </c>
      <c r="M27" s="64" t="str">
        <f t="shared" si="5"/>
        <v>Path 3</v>
      </c>
      <c r="N27" s="7" t="str">
        <f t="shared" si="6"/>
        <v>Control</v>
      </c>
      <c r="O27" s="65" t="str">
        <f t="shared" si="7"/>
        <v>Select</v>
      </c>
      <c r="Q27" s="56">
        <v>-0.6</v>
      </c>
      <c r="R27" s="57">
        <v>0.6</v>
      </c>
      <c r="S27" s="45"/>
      <c r="T27" s="46"/>
      <c r="V27" s="40"/>
      <c r="W27" s="9"/>
      <c r="X27" s="9"/>
    </row>
    <row r="28" spans="1:30" ht="17.100000000000001" customHeight="1" x14ac:dyDescent="0.25">
      <c r="A28" s="4">
        <f t="shared" si="8"/>
        <v>26</v>
      </c>
      <c r="B28" s="43"/>
      <c r="C28" s="43"/>
      <c r="D28" s="41" t="str">
        <f t="shared" si="1"/>
        <v xml:space="preserve"> </v>
      </c>
      <c r="E28" s="51" t="str">
        <f t="shared" si="2"/>
        <v xml:space="preserve"> </v>
      </c>
      <c r="F28" s="52" t="str">
        <f xml:space="preserve"> IF(ISNUMBER(E28), _xlfn.STDEV.S($E$3:E28), "lnESps")</f>
        <v>lnESps</v>
      </c>
      <c r="G28" s="8"/>
      <c r="H28" s="62" t="str">
        <f t="shared" si="0"/>
        <v>PF = S</v>
      </c>
      <c r="I28" s="63" t="str">
        <f xml:space="preserve"> IF(ISNUMBER(E28), A28+($T$26-SUM($C$3:C28)), "PF = 1")</f>
        <v>PF = 1</v>
      </c>
      <c r="J28" s="8"/>
      <c r="K28" s="9" t="str">
        <f t="shared" si="3"/>
        <v>Path 1</v>
      </c>
      <c r="L28" s="64" t="str">
        <f t="shared" si="4"/>
        <v>Path 2</v>
      </c>
      <c r="M28" s="64" t="str">
        <f t="shared" si="5"/>
        <v>Path 3</v>
      </c>
      <c r="N28" s="7" t="str">
        <f t="shared" si="6"/>
        <v>Control</v>
      </c>
      <c r="O28" s="65" t="str">
        <f t="shared" si="7"/>
        <v>Select</v>
      </c>
      <c r="Q28" s="10" t="s">
        <v>15</v>
      </c>
      <c r="R28" s="11" t="s">
        <v>16</v>
      </c>
      <c r="S28" s="12"/>
      <c r="T28" s="13"/>
      <c r="U28" s="13"/>
      <c r="V28" s="11"/>
      <c r="W28" s="13"/>
      <c r="X28" s="14"/>
    </row>
    <row r="29" spans="1:30" ht="17.100000000000001" customHeight="1" x14ac:dyDescent="0.25">
      <c r="A29" s="4">
        <f t="shared" si="8"/>
        <v>27</v>
      </c>
      <c r="B29" s="43"/>
      <c r="C29" s="43"/>
      <c r="D29" s="41" t="str">
        <f t="shared" si="1"/>
        <v xml:space="preserve"> </v>
      </c>
      <c r="E29" s="51" t="str">
        <f t="shared" si="2"/>
        <v xml:space="preserve"> </v>
      </c>
      <c r="F29" s="52" t="str">
        <f xml:space="preserve"> IF(ISNUMBER(E29), _xlfn.STDEV.S($E$3:E29), "lnESps")</f>
        <v>lnESps</v>
      </c>
      <c r="G29" s="8"/>
      <c r="H29" s="62" t="str">
        <f t="shared" si="0"/>
        <v>PF = S</v>
      </c>
      <c r="I29" s="63" t="str">
        <f xml:space="preserve"> IF(ISNUMBER(E29), A29+($T$26-SUM($C$3:C29)), "PF = 1")</f>
        <v>PF = 1</v>
      </c>
      <c r="J29" s="8"/>
      <c r="K29" s="9" t="str">
        <f t="shared" si="3"/>
        <v>Path 1</v>
      </c>
      <c r="L29" s="64" t="str">
        <f t="shared" si="4"/>
        <v>Path 2</v>
      </c>
      <c r="M29" s="64" t="str">
        <f t="shared" si="5"/>
        <v>Path 3</v>
      </c>
      <c r="N29" s="7" t="str">
        <f t="shared" si="6"/>
        <v>Control</v>
      </c>
      <c r="O29" s="65" t="str">
        <f t="shared" si="7"/>
        <v>Select</v>
      </c>
      <c r="Q29" s="15">
        <v>1</v>
      </c>
      <c r="R29" s="16" t="s">
        <v>37</v>
      </c>
      <c r="S29" s="17"/>
      <c r="T29" s="17"/>
      <c r="U29" s="17"/>
      <c r="V29" s="16"/>
      <c r="W29" s="18"/>
      <c r="X29" s="19"/>
    </row>
    <row r="30" spans="1:30" ht="17.100000000000001" customHeight="1" x14ac:dyDescent="0.25">
      <c r="A30" s="4">
        <f t="shared" si="8"/>
        <v>28</v>
      </c>
      <c r="B30" s="43"/>
      <c r="C30" s="43"/>
      <c r="D30" s="41" t="str">
        <f t="shared" si="1"/>
        <v xml:space="preserve"> </v>
      </c>
      <c r="E30" s="51" t="str">
        <f t="shared" si="2"/>
        <v xml:space="preserve"> </v>
      </c>
      <c r="F30" s="52" t="str">
        <f xml:space="preserve"> IF(ISNUMBER(E30), _xlfn.STDEV.S($E$3:E30), "lnESps")</f>
        <v>lnESps</v>
      </c>
      <c r="G30" s="8"/>
      <c r="H30" s="62" t="str">
        <f t="shared" si="0"/>
        <v>PF = S</v>
      </c>
      <c r="I30" s="63" t="str">
        <f xml:space="preserve"> IF(ISNUMBER(E30), A30+($T$26-SUM($C$3:C30)), "PF = 1")</f>
        <v>PF = 1</v>
      </c>
      <c r="J30" s="8"/>
      <c r="K30" s="9" t="str">
        <f t="shared" si="3"/>
        <v>Path 1</v>
      </c>
      <c r="L30" s="64" t="str">
        <f t="shared" si="4"/>
        <v>Path 2</v>
      </c>
      <c r="M30" s="64" t="str">
        <f t="shared" si="5"/>
        <v>Path 3</v>
      </c>
      <c r="N30" s="7" t="str">
        <f t="shared" si="6"/>
        <v>Control</v>
      </c>
      <c r="O30" s="65" t="str">
        <f t="shared" si="7"/>
        <v>Select</v>
      </c>
      <c r="Q30" s="20">
        <v>2</v>
      </c>
      <c r="R30" s="21" t="s">
        <v>38</v>
      </c>
      <c r="S30" s="22"/>
      <c r="T30" s="22"/>
      <c r="U30" s="22"/>
      <c r="V30" s="21"/>
      <c r="W30" s="22"/>
      <c r="X30" s="23"/>
    </row>
    <row r="31" spans="1:30" ht="17.100000000000001" customHeight="1" x14ac:dyDescent="0.25">
      <c r="A31" s="4">
        <f t="shared" si="8"/>
        <v>29</v>
      </c>
      <c r="B31" s="43"/>
      <c r="C31" s="43"/>
      <c r="D31" s="41" t="str">
        <f t="shared" si="1"/>
        <v xml:space="preserve"> </v>
      </c>
      <c r="E31" s="51" t="str">
        <f t="shared" si="2"/>
        <v xml:space="preserve"> </v>
      </c>
      <c r="F31" s="52" t="str">
        <f xml:space="preserve"> IF(ISNUMBER(E31), _xlfn.STDEV.S($E$3:E31), "lnESps")</f>
        <v>lnESps</v>
      </c>
      <c r="G31" s="8"/>
      <c r="H31" s="62" t="str">
        <f t="shared" si="0"/>
        <v>PF = S</v>
      </c>
      <c r="I31" s="63" t="str">
        <f xml:space="preserve"> IF(ISNUMBER(E31), A31+($T$26-SUM($C$3:C31)), "PF = 1")</f>
        <v>PF = 1</v>
      </c>
      <c r="J31" s="8"/>
      <c r="K31" s="9" t="str">
        <f t="shared" si="3"/>
        <v>Path 1</v>
      </c>
      <c r="L31" s="64" t="str">
        <f t="shared" si="4"/>
        <v>Path 2</v>
      </c>
      <c r="M31" s="64" t="str">
        <f t="shared" si="5"/>
        <v>Path 3</v>
      </c>
      <c r="N31" s="7" t="str">
        <f t="shared" si="6"/>
        <v>Control</v>
      </c>
      <c r="O31" s="65" t="str">
        <f t="shared" si="7"/>
        <v>Select</v>
      </c>
      <c r="Q31" s="24"/>
      <c r="R31" s="21" t="s">
        <v>39</v>
      </c>
      <c r="S31" s="25"/>
      <c r="T31" s="25"/>
      <c r="U31" s="25"/>
      <c r="V31" s="25"/>
      <c r="W31" s="25"/>
      <c r="X31" s="26"/>
    </row>
    <row r="32" spans="1:30" ht="17.100000000000001" customHeight="1" thickBot="1" x14ac:dyDescent="0.3">
      <c r="A32" s="4">
        <f t="shared" si="8"/>
        <v>30</v>
      </c>
      <c r="B32" s="43"/>
      <c r="C32" s="43"/>
      <c r="D32" s="41" t="str">
        <f t="shared" si="1"/>
        <v xml:space="preserve"> </v>
      </c>
      <c r="E32" s="51" t="str">
        <f t="shared" si="2"/>
        <v xml:space="preserve"> </v>
      </c>
      <c r="F32" s="52" t="str">
        <f xml:space="preserve"> IF(ISNUMBER(E32), _xlfn.STDEV.S($E$3:E32), "lnESps")</f>
        <v>lnESps</v>
      </c>
      <c r="G32" s="8"/>
      <c r="H32" s="62" t="str">
        <f t="shared" si="0"/>
        <v>PF = S</v>
      </c>
      <c r="I32" s="63" t="str">
        <f xml:space="preserve"> IF(ISNUMBER(E32), A32+($T$26-SUM($C$3:C32)), "PF = 1")</f>
        <v>PF = 1</v>
      </c>
      <c r="J32" s="8"/>
      <c r="K32" s="9" t="str">
        <f t="shared" si="3"/>
        <v>Path 1</v>
      </c>
      <c r="L32" s="64" t="str">
        <f t="shared" si="4"/>
        <v>Path 2</v>
      </c>
      <c r="M32" s="64" t="str">
        <f t="shared" si="5"/>
        <v>Path 3</v>
      </c>
      <c r="N32" s="7" t="str">
        <f t="shared" si="6"/>
        <v>Control</v>
      </c>
      <c r="O32" s="65" t="str">
        <f t="shared" si="7"/>
        <v>Select</v>
      </c>
      <c r="Q32" s="27">
        <v>3</v>
      </c>
      <c r="R32" s="28" t="s">
        <v>40</v>
      </c>
      <c r="S32" s="29"/>
      <c r="T32" s="29"/>
      <c r="U32" s="29"/>
      <c r="V32" s="29"/>
      <c r="W32" s="29"/>
      <c r="X32" s="30"/>
    </row>
    <row r="33" spans="1:23" ht="17.100000000000001" customHeight="1" x14ac:dyDescent="0.25">
      <c r="A33" s="4">
        <f t="shared" si="8"/>
        <v>31</v>
      </c>
      <c r="B33" s="43"/>
      <c r="C33" s="43"/>
      <c r="D33" s="41" t="str">
        <f t="shared" si="1"/>
        <v xml:space="preserve"> </v>
      </c>
      <c r="E33" s="51" t="str">
        <f t="shared" si="2"/>
        <v xml:space="preserve"> </v>
      </c>
      <c r="F33" s="52" t="str">
        <f xml:space="preserve"> IF(ISNUMBER(E33), _xlfn.STDEV.S($E$3:E33), "lnESps")</f>
        <v>lnESps</v>
      </c>
      <c r="G33" s="8"/>
      <c r="H33" s="62" t="str">
        <f t="shared" si="0"/>
        <v>PF = S</v>
      </c>
      <c r="I33" s="63" t="str">
        <f xml:space="preserve"> IF(ISNUMBER(E33), A33+($T$26-SUM($C$3:C33)), "PF = 1")</f>
        <v>PF = 1</v>
      </c>
      <c r="J33" s="8"/>
      <c r="K33" s="9" t="str">
        <f t="shared" si="3"/>
        <v>Path 1</v>
      </c>
      <c r="L33" s="64" t="str">
        <f t="shared" si="4"/>
        <v>Path 2</v>
      </c>
      <c r="M33" s="64" t="str">
        <f t="shared" si="5"/>
        <v>Path 3</v>
      </c>
      <c r="N33" s="7" t="str">
        <f t="shared" si="6"/>
        <v>Control</v>
      </c>
      <c r="O33" s="65" t="str">
        <f t="shared" si="7"/>
        <v>Select</v>
      </c>
      <c r="S33" s="9"/>
      <c r="T33" s="41"/>
      <c r="U33" s="41"/>
      <c r="V33" s="40"/>
      <c r="W33" s="9"/>
    </row>
    <row r="34" spans="1:23" ht="17.100000000000001" customHeight="1" x14ac:dyDescent="0.25">
      <c r="A34" s="4">
        <f t="shared" si="8"/>
        <v>32</v>
      </c>
      <c r="B34" s="43"/>
      <c r="C34" s="43"/>
      <c r="D34" s="41" t="str">
        <f t="shared" si="1"/>
        <v xml:space="preserve"> </v>
      </c>
      <c r="E34" s="51" t="str">
        <f t="shared" si="2"/>
        <v xml:space="preserve"> </v>
      </c>
      <c r="F34" s="52" t="str">
        <f xml:space="preserve"> IF(ISNUMBER(E34), _xlfn.STDEV.S($E$3:E34), "lnESps")</f>
        <v>lnESps</v>
      </c>
      <c r="G34" s="8"/>
      <c r="H34" s="62" t="str">
        <f t="shared" si="0"/>
        <v>PF = S</v>
      </c>
      <c r="I34" s="63" t="str">
        <f xml:space="preserve"> IF(ISNUMBER(E34), A34+($T$26-SUM($C$3:C34)), "PF = 1")</f>
        <v>PF = 1</v>
      </c>
      <c r="J34" s="8"/>
      <c r="K34" s="9" t="str">
        <f t="shared" si="3"/>
        <v>Path 1</v>
      </c>
      <c r="L34" s="64" t="str">
        <f t="shared" si="4"/>
        <v>Path 2</v>
      </c>
      <c r="M34" s="64" t="str">
        <f t="shared" si="5"/>
        <v>Path 3</v>
      </c>
      <c r="N34" s="7" t="str">
        <f t="shared" si="6"/>
        <v>Control</v>
      </c>
      <c r="O34" s="65" t="str">
        <f t="shared" si="7"/>
        <v>Select</v>
      </c>
      <c r="S34" s="9"/>
      <c r="T34" s="41"/>
      <c r="U34" s="41"/>
      <c r="V34" s="40"/>
      <c r="W34" s="9"/>
    </row>
    <row r="35" spans="1:23" ht="17.100000000000001" customHeight="1" x14ac:dyDescent="0.25">
      <c r="A35" s="4">
        <f t="shared" si="8"/>
        <v>33</v>
      </c>
      <c r="B35" s="43"/>
      <c r="C35" s="43"/>
      <c r="D35" s="41" t="str">
        <f t="shared" si="1"/>
        <v xml:space="preserve"> </v>
      </c>
      <c r="E35" s="51" t="str">
        <f t="shared" si="2"/>
        <v xml:space="preserve"> </v>
      </c>
      <c r="F35" s="52" t="str">
        <f xml:space="preserve"> IF(ISNUMBER(E35), _xlfn.STDEV.S($E$3:E35), "lnESps")</f>
        <v>lnESps</v>
      </c>
      <c r="G35" s="8"/>
      <c r="H35" s="62" t="str">
        <f t="shared" ref="H35:H55" si="9" xml:space="preserve"> IF(ISNUMBER(D35), $T$26/EXP(D35), "PF = S")</f>
        <v>PF = S</v>
      </c>
      <c r="I35" s="63" t="str">
        <f xml:space="preserve"> IF(ISNUMBER(E35), A35+($T$26-SUM($C$3:C35)), "PF = 1")</f>
        <v>PF = 1</v>
      </c>
      <c r="J35" s="8"/>
      <c r="K35" s="9" t="str">
        <f t="shared" si="3"/>
        <v>Path 1</v>
      </c>
      <c r="L35" s="64" t="str">
        <f t="shared" si="4"/>
        <v>Path 2</v>
      </c>
      <c r="M35" s="64" t="str">
        <f t="shared" si="5"/>
        <v>Path 3</v>
      </c>
      <c r="N35" s="7" t="str">
        <f t="shared" si="6"/>
        <v>Control</v>
      </c>
      <c r="O35" s="65" t="str">
        <f t="shared" si="7"/>
        <v>Select</v>
      </c>
      <c r="S35" s="9"/>
      <c r="T35" s="41"/>
      <c r="U35" s="41"/>
      <c r="V35" s="40"/>
      <c r="W35" s="9"/>
    </row>
    <row r="36" spans="1:23" ht="17.100000000000001" customHeight="1" x14ac:dyDescent="0.25">
      <c r="A36" s="4">
        <f t="shared" si="8"/>
        <v>34</v>
      </c>
      <c r="B36" s="43"/>
      <c r="C36" s="43"/>
      <c r="D36" s="41" t="str">
        <f t="shared" si="1"/>
        <v xml:space="preserve"> </v>
      </c>
      <c r="E36" s="51" t="str">
        <f t="shared" si="2"/>
        <v xml:space="preserve"> </v>
      </c>
      <c r="F36" s="52" t="str">
        <f xml:space="preserve"> IF(ISNUMBER(E36), _xlfn.STDEV.S($E$3:E36), "lnESps")</f>
        <v>lnESps</v>
      </c>
      <c r="G36" s="8"/>
      <c r="H36" s="62" t="str">
        <f t="shared" si="9"/>
        <v>PF = S</v>
      </c>
      <c r="I36" s="63" t="str">
        <f xml:space="preserve"> IF(ISNUMBER(E36), A36+($T$26-SUM($C$3:C36)), "PF = 1")</f>
        <v>PF = 1</v>
      </c>
      <c r="J36" s="8"/>
      <c r="K36" s="9" t="str">
        <f t="shared" ref="K36:K55" si="10" xml:space="preserve"> IF(ISNUMBER(D36), IF(AND(D36 &lt;= $R$26, D36 &gt;= $Q$26, F36 &lt;= $S$26), 1, "XX"), "Path 1")</f>
        <v>Path 1</v>
      </c>
      <c r="L36" s="64" t="str">
        <f t="shared" ref="L36:L55" si="11" xml:space="preserve"> IF(ISNUMBER(D36), IF(AND(F36 &lt;= $S$26, K36 ="XX"), IF(AND(D36 &lt;$Q$26, D36 &gt;= $Q$27), "S", IF(AND(D36 &gt; $R$26, D36 &lt;= $R$27),  "S", "XX")), "XX"),"Path 2")</f>
        <v>Path 2</v>
      </c>
      <c r="M36" s="64" t="str">
        <f t="shared" ref="M36:M55" si="12" xml:space="preserve"> IF(ISNUMBER(D36), IF(OR(K36 = 1, L36 = "S"), "XX", 1),"Path 3")</f>
        <v>Path 3</v>
      </c>
      <c r="N36" s="7" t="str">
        <f t="shared" ref="N36:N55" si="13" xml:space="preserve"> IF(ISNUMBER(D36), IF(M36 = 1, "OUT", "IN"), "Control")</f>
        <v>Control</v>
      </c>
      <c r="O36" s="65" t="str">
        <f t="shared" ref="O36:O55" si="14">IF(ISNUMBER(D36),IF(AND(K36 = "XX", L36 = "XX"), M36, IF(AND(K36 = "XX", M36 = "XX"), L36, K36)),"Select")</f>
        <v>Select</v>
      </c>
      <c r="S36" s="9"/>
      <c r="T36" s="41"/>
      <c r="U36" s="41"/>
      <c r="V36" s="40"/>
      <c r="W36" s="9"/>
    </row>
    <row r="37" spans="1:23" ht="17.100000000000001" customHeight="1" x14ac:dyDescent="0.25">
      <c r="A37" s="4">
        <f t="shared" si="8"/>
        <v>35</v>
      </c>
      <c r="B37" s="43"/>
      <c r="C37" s="43"/>
      <c r="D37" s="41" t="str">
        <f t="shared" si="1"/>
        <v xml:space="preserve"> </v>
      </c>
      <c r="E37" s="51" t="str">
        <f t="shared" si="2"/>
        <v xml:space="preserve"> </v>
      </c>
      <c r="F37" s="52" t="str">
        <f xml:space="preserve"> IF(ISNUMBER(E37), _xlfn.STDEV.S($E$3:E37), "lnESps")</f>
        <v>lnESps</v>
      </c>
      <c r="G37" s="8"/>
      <c r="H37" s="62" t="str">
        <f t="shared" si="9"/>
        <v>PF = S</v>
      </c>
      <c r="I37" s="63" t="str">
        <f xml:space="preserve"> IF(ISNUMBER(E37), A37+($T$26-SUM($C$3:C37)), "PF = 1")</f>
        <v>PF = 1</v>
      </c>
      <c r="J37" s="8"/>
      <c r="K37" s="9" t="str">
        <f t="shared" si="10"/>
        <v>Path 1</v>
      </c>
      <c r="L37" s="64" t="str">
        <f t="shared" si="11"/>
        <v>Path 2</v>
      </c>
      <c r="M37" s="64" t="str">
        <f t="shared" si="12"/>
        <v>Path 3</v>
      </c>
      <c r="N37" s="7" t="str">
        <f t="shared" si="13"/>
        <v>Control</v>
      </c>
      <c r="O37" s="65" t="str">
        <f t="shared" si="14"/>
        <v>Select</v>
      </c>
      <c r="S37" s="9"/>
      <c r="T37" s="41"/>
      <c r="U37" s="41"/>
      <c r="V37" s="40"/>
      <c r="W37" s="9"/>
    </row>
    <row r="38" spans="1:23" ht="17.100000000000001" customHeight="1" x14ac:dyDescent="0.25">
      <c r="A38" s="4">
        <f t="shared" si="8"/>
        <v>36</v>
      </c>
      <c r="B38" s="43"/>
      <c r="C38" s="43"/>
      <c r="D38" s="41" t="str">
        <f t="shared" si="1"/>
        <v xml:space="preserve"> </v>
      </c>
      <c r="E38" s="51" t="str">
        <f t="shared" si="2"/>
        <v xml:space="preserve"> </v>
      </c>
      <c r="F38" s="52" t="str">
        <f xml:space="preserve"> IF(ISNUMBER(E38), _xlfn.STDEV.S($E$3:E38), "lnESps")</f>
        <v>lnESps</v>
      </c>
      <c r="G38" s="8"/>
      <c r="H38" s="62" t="str">
        <f t="shared" si="9"/>
        <v>PF = S</v>
      </c>
      <c r="I38" s="63" t="str">
        <f xml:space="preserve"> IF(ISNUMBER(E38), A38+($T$26-SUM($C$3:C38)), "PF = 1")</f>
        <v>PF = 1</v>
      </c>
      <c r="J38" s="8"/>
      <c r="K38" s="9" t="str">
        <f t="shared" si="10"/>
        <v>Path 1</v>
      </c>
      <c r="L38" s="64" t="str">
        <f t="shared" si="11"/>
        <v>Path 2</v>
      </c>
      <c r="M38" s="64" t="str">
        <f t="shared" si="12"/>
        <v>Path 3</v>
      </c>
      <c r="N38" s="7" t="str">
        <f t="shared" si="13"/>
        <v>Control</v>
      </c>
      <c r="O38" s="65" t="str">
        <f t="shared" si="14"/>
        <v>Select</v>
      </c>
      <c r="S38" s="9"/>
      <c r="T38" s="41"/>
      <c r="U38" s="41"/>
      <c r="V38" s="40"/>
      <c r="W38" s="9"/>
    </row>
    <row r="39" spans="1:23" ht="17.100000000000001" customHeight="1" x14ac:dyDescent="0.25">
      <c r="A39" s="4">
        <f t="shared" si="8"/>
        <v>37</v>
      </c>
      <c r="B39" s="43"/>
      <c r="C39" s="43"/>
      <c r="D39" s="41" t="str">
        <f t="shared" si="1"/>
        <v xml:space="preserve"> </v>
      </c>
      <c r="E39" s="51" t="str">
        <f t="shared" si="2"/>
        <v xml:space="preserve"> </v>
      </c>
      <c r="F39" s="52" t="str">
        <f xml:space="preserve"> IF(ISNUMBER(E39), _xlfn.STDEV.S($E$3:E39), "lnESps")</f>
        <v>lnESps</v>
      </c>
      <c r="G39" s="8"/>
      <c r="H39" s="62" t="str">
        <f t="shared" si="9"/>
        <v>PF = S</v>
      </c>
      <c r="I39" s="63" t="str">
        <f xml:space="preserve"> IF(ISNUMBER(E39), A39+($T$26-SUM($C$3:C39)), "PF = 1")</f>
        <v>PF = 1</v>
      </c>
      <c r="J39" s="8"/>
      <c r="K39" s="9" t="str">
        <f t="shared" si="10"/>
        <v>Path 1</v>
      </c>
      <c r="L39" s="64" t="str">
        <f t="shared" si="11"/>
        <v>Path 2</v>
      </c>
      <c r="M39" s="64" t="str">
        <f t="shared" si="12"/>
        <v>Path 3</v>
      </c>
      <c r="N39" s="7" t="str">
        <f t="shared" si="13"/>
        <v>Control</v>
      </c>
      <c r="O39" s="65" t="str">
        <f t="shared" si="14"/>
        <v>Select</v>
      </c>
      <c r="S39" s="9"/>
      <c r="T39" s="41"/>
      <c r="U39" s="41"/>
      <c r="V39" s="40"/>
      <c r="W39" s="9"/>
    </row>
    <row r="40" spans="1:23" ht="17.100000000000001" customHeight="1" x14ac:dyDescent="0.25">
      <c r="A40" s="4">
        <f t="shared" si="8"/>
        <v>38</v>
      </c>
      <c r="B40" s="43"/>
      <c r="C40" s="43"/>
      <c r="D40" s="41" t="str">
        <f t="shared" si="1"/>
        <v xml:space="preserve"> </v>
      </c>
      <c r="E40" s="51" t="str">
        <f t="shared" si="2"/>
        <v xml:space="preserve"> </v>
      </c>
      <c r="F40" s="52" t="str">
        <f xml:space="preserve"> IF(ISNUMBER(E40), _xlfn.STDEV.S($E$3:E40), "lnESps")</f>
        <v>lnESps</v>
      </c>
      <c r="G40" s="8"/>
      <c r="H40" s="62" t="str">
        <f t="shared" si="9"/>
        <v>PF = S</v>
      </c>
      <c r="I40" s="63" t="str">
        <f xml:space="preserve"> IF(ISNUMBER(E40), A40+($T$26-SUM($C$3:C40)), "PF = 1")</f>
        <v>PF = 1</v>
      </c>
      <c r="J40" s="8"/>
      <c r="K40" s="9" t="str">
        <f t="shared" si="10"/>
        <v>Path 1</v>
      </c>
      <c r="L40" s="64" t="str">
        <f t="shared" si="11"/>
        <v>Path 2</v>
      </c>
      <c r="M40" s="64" t="str">
        <f t="shared" si="12"/>
        <v>Path 3</v>
      </c>
      <c r="N40" s="7" t="str">
        <f t="shared" si="13"/>
        <v>Control</v>
      </c>
      <c r="O40" s="65" t="str">
        <f t="shared" si="14"/>
        <v>Select</v>
      </c>
      <c r="S40" s="9"/>
      <c r="T40" s="41"/>
      <c r="U40" s="41"/>
      <c r="V40" s="40"/>
      <c r="W40" s="9"/>
    </row>
    <row r="41" spans="1:23" ht="17.100000000000001" customHeight="1" x14ac:dyDescent="0.25">
      <c r="A41" s="4">
        <f t="shared" si="8"/>
        <v>39</v>
      </c>
      <c r="B41" s="43"/>
      <c r="C41" s="43"/>
      <c r="D41" s="41" t="str">
        <f t="shared" si="1"/>
        <v xml:space="preserve"> </v>
      </c>
      <c r="E41" s="51" t="str">
        <f t="shared" si="2"/>
        <v xml:space="preserve"> </v>
      </c>
      <c r="F41" s="52" t="str">
        <f xml:space="preserve"> IF(ISNUMBER(E41), _xlfn.STDEV.S($E$3:E41), "lnESps")</f>
        <v>lnESps</v>
      </c>
      <c r="G41" s="8"/>
      <c r="H41" s="62" t="str">
        <f t="shared" si="9"/>
        <v>PF = S</v>
      </c>
      <c r="I41" s="63" t="str">
        <f xml:space="preserve"> IF(ISNUMBER(E41), A41+($T$26-SUM($C$3:C41)), "PF = 1")</f>
        <v>PF = 1</v>
      </c>
      <c r="J41" s="8"/>
      <c r="K41" s="9" t="str">
        <f t="shared" si="10"/>
        <v>Path 1</v>
      </c>
      <c r="L41" s="64" t="str">
        <f t="shared" si="11"/>
        <v>Path 2</v>
      </c>
      <c r="M41" s="64" t="str">
        <f t="shared" si="12"/>
        <v>Path 3</v>
      </c>
      <c r="N41" s="7" t="str">
        <f t="shared" si="13"/>
        <v>Control</v>
      </c>
      <c r="O41" s="65" t="str">
        <f t="shared" si="14"/>
        <v>Select</v>
      </c>
      <c r="S41" s="9"/>
      <c r="T41" s="41"/>
      <c r="U41" s="41"/>
      <c r="V41" s="40"/>
      <c r="W41" s="9"/>
    </row>
    <row r="42" spans="1:23" ht="17.100000000000001" customHeight="1" x14ac:dyDescent="0.25">
      <c r="A42" s="4">
        <f t="shared" si="8"/>
        <v>40</v>
      </c>
      <c r="B42" s="43"/>
      <c r="C42" s="43"/>
      <c r="D42" s="41" t="str">
        <f t="shared" si="1"/>
        <v xml:space="preserve"> </v>
      </c>
      <c r="E42" s="51" t="str">
        <f t="shared" si="2"/>
        <v xml:space="preserve"> </v>
      </c>
      <c r="F42" s="52" t="str">
        <f xml:space="preserve"> IF(ISNUMBER(E42), _xlfn.STDEV.S($E$3:E42), "lnESps")</f>
        <v>lnESps</v>
      </c>
      <c r="G42" s="8"/>
      <c r="H42" s="62" t="str">
        <f t="shared" si="9"/>
        <v>PF = S</v>
      </c>
      <c r="I42" s="63" t="str">
        <f xml:space="preserve"> IF(ISNUMBER(E42), A42+($T$26-SUM($C$3:C42)), "PF = 1")</f>
        <v>PF = 1</v>
      </c>
      <c r="J42" s="8"/>
      <c r="K42" s="9" t="str">
        <f t="shared" si="10"/>
        <v>Path 1</v>
      </c>
      <c r="L42" s="64" t="str">
        <f t="shared" si="11"/>
        <v>Path 2</v>
      </c>
      <c r="M42" s="64" t="str">
        <f t="shared" si="12"/>
        <v>Path 3</v>
      </c>
      <c r="N42" s="7" t="str">
        <f t="shared" si="13"/>
        <v>Control</v>
      </c>
      <c r="O42" s="65" t="str">
        <f t="shared" si="14"/>
        <v>Select</v>
      </c>
      <c r="S42" s="9"/>
      <c r="T42" s="41"/>
      <c r="U42" s="41"/>
      <c r="V42" s="40"/>
      <c r="W42" s="9"/>
    </row>
    <row r="43" spans="1:23" ht="17.100000000000001" customHeight="1" x14ac:dyDescent="0.25">
      <c r="A43" s="4">
        <f t="shared" si="8"/>
        <v>41</v>
      </c>
      <c r="B43" s="43"/>
      <c r="C43" s="43"/>
      <c r="D43" s="41" t="str">
        <f t="shared" si="1"/>
        <v xml:space="preserve"> </v>
      </c>
      <c r="E43" s="51" t="str">
        <f t="shared" si="2"/>
        <v xml:space="preserve"> </v>
      </c>
      <c r="F43" s="52" t="str">
        <f xml:space="preserve"> IF(ISNUMBER(E43), _xlfn.STDEV.S($E$3:E43), "lnESps")</f>
        <v>lnESps</v>
      </c>
      <c r="G43" s="8"/>
      <c r="H43" s="62" t="str">
        <f t="shared" si="9"/>
        <v>PF = S</v>
      </c>
      <c r="I43" s="63" t="str">
        <f xml:space="preserve"> IF(ISNUMBER(E43), A43+($T$26-SUM($C$3:C43)), "PF = 1")</f>
        <v>PF = 1</v>
      </c>
      <c r="J43" s="8"/>
      <c r="K43" s="9" t="str">
        <f t="shared" si="10"/>
        <v>Path 1</v>
      </c>
      <c r="L43" s="64" t="str">
        <f t="shared" si="11"/>
        <v>Path 2</v>
      </c>
      <c r="M43" s="64" t="str">
        <f t="shared" si="12"/>
        <v>Path 3</v>
      </c>
      <c r="N43" s="7" t="str">
        <f t="shared" si="13"/>
        <v>Control</v>
      </c>
      <c r="O43" s="65" t="str">
        <f t="shared" si="14"/>
        <v>Select</v>
      </c>
      <c r="S43" s="9"/>
      <c r="T43" s="41"/>
      <c r="U43" s="41"/>
      <c r="V43" s="40"/>
      <c r="W43" s="9"/>
    </row>
    <row r="44" spans="1:23" ht="17.100000000000001" customHeight="1" x14ac:dyDescent="0.25">
      <c r="A44" s="4">
        <f t="shared" si="8"/>
        <v>42</v>
      </c>
      <c r="B44" s="43"/>
      <c r="C44" s="43"/>
      <c r="D44" s="41" t="str">
        <f t="shared" si="1"/>
        <v xml:space="preserve"> </v>
      </c>
      <c r="E44" s="51" t="str">
        <f t="shared" si="2"/>
        <v xml:space="preserve"> </v>
      </c>
      <c r="F44" s="52" t="str">
        <f xml:space="preserve"> IF(ISNUMBER(E44), _xlfn.STDEV.S($E$3:E44), "lnESps")</f>
        <v>lnESps</v>
      </c>
      <c r="G44" s="8"/>
      <c r="H44" s="62" t="str">
        <f t="shared" si="9"/>
        <v>PF = S</v>
      </c>
      <c r="I44" s="63" t="str">
        <f xml:space="preserve"> IF(ISNUMBER(E44), A44+($T$26-SUM($C$3:C44)), "PF = 1")</f>
        <v>PF = 1</v>
      </c>
      <c r="J44" s="8"/>
      <c r="K44" s="9" t="str">
        <f t="shared" si="10"/>
        <v>Path 1</v>
      </c>
      <c r="L44" s="64" t="str">
        <f t="shared" si="11"/>
        <v>Path 2</v>
      </c>
      <c r="M44" s="64" t="str">
        <f t="shared" si="12"/>
        <v>Path 3</v>
      </c>
      <c r="N44" s="7" t="str">
        <f t="shared" si="13"/>
        <v>Control</v>
      </c>
      <c r="O44" s="65" t="str">
        <f t="shared" si="14"/>
        <v>Select</v>
      </c>
      <c r="S44" s="9"/>
      <c r="T44" s="41"/>
      <c r="U44" s="41"/>
      <c r="V44" s="40"/>
      <c r="W44" s="9"/>
    </row>
    <row r="45" spans="1:23" ht="17.100000000000001" customHeight="1" x14ac:dyDescent="0.25">
      <c r="A45" s="4">
        <f t="shared" si="8"/>
        <v>43</v>
      </c>
      <c r="B45" s="43"/>
      <c r="C45" s="43"/>
      <c r="D45" s="41" t="str">
        <f t="shared" si="1"/>
        <v xml:space="preserve"> </v>
      </c>
      <c r="E45" s="51" t="str">
        <f t="shared" si="2"/>
        <v xml:space="preserve"> </v>
      </c>
      <c r="F45" s="52" t="str">
        <f xml:space="preserve"> IF(ISNUMBER(E45), _xlfn.STDEV.S($E$3:E45), "lnESps")</f>
        <v>lnESps</v>
      </c>
      <c r="G45" s="8"/>
      <c r="H45" s="62" t="str">
        <f t="shared" si="9"/>
        <v>PF = S</v>
      </c>
      <c r="I45" s="63" t="str">
        <f xml:space="preserve"> IF(ISNUMBER(E45), A45+($T$26-SUM($C$3:C45)), "PF = 1")</f>
        <v>PF = 1</v>
      </c>
      <c r="J45" s="8"/>
      <c r="K45" s="9" t="str">
        <f t="shared" si="10"/>
        <v>Path 1</v>
      </c>
      <c r="L45" s="64" t="str">
        <f t="shared" si="11"/>
        <v>Path 2</v>
      </c>
      <c r="M45" s="64" t="str">
        <f t="shared" si="12"/>
        <v>Path 3</v>
      </c>
      <c r="N45" s="7" t="str">
        <f t="shared" si="13"/>
        <v>Control</v>
      </c>
      <c r="O45" s="65" t="str">
        <f t="shared" si="14"/>
        <v>Select</v>
      </c>
      <c r="S45" s="9"/>
      <c r="T45" s="41"/>
      <c r="U45" s="41"/>
      <c r="V45" s="40"/>
      <c r="W45" s="9"/>
    </row>
    <row r="46" spans="1:23" ht="17.100000000000001" customHeight="1" x14ac:dyDescent="0.25">
      <c r="A46" s="4">
        <f t="shared" si="8"/>
        <v>44</v>
      </c>
      <c r="B46" s="43"/>
      <c r="C46" s="43"/>
      <c r="D46" s="41" t="str">
        <f t="shared" si="1"/>
        <v xml:space="preserve"> </v>
      </c>
      <c r="E46" s="51" t="str">
        <f t="shared" si="2"/>
        <v xml:space="preserve"> </v>
      </c>
      <c r="F46" s="52" t="str">
        <f xml:space="preserve"> IF(ISNUMBER(E46), _xlfn.STDEV.S($E$3:E46), "lnESps")</f>
        <v>lnESps</v>
      </c>
      <c r="G46" s="8"/>
      <c r="H46" s="62" t="str">
        <f t="shared" si="9"/>
        <v>PF = S</v>
      </c>
      <c r="I46" s="63" t="str">
        <f xml:space="preserve"> IF(ISNUMBER(E46), A46+($T$26-SUM($C$3:C46)), "PF = 1")</f>
        <v>PF = 1</v>
      </c>
      <c r="J46" s="8"/>
      <c r="K46" s="9" t="str">
        <f t="shared" si="10"/>
        <v>Path 1</v>
      </c>
      <c r="L46" s="64" t="str">
        <f t="shared" si="11"/>
        <v>Path 2</v>
      </c>
      <c r="M46" s="64" t="str">
        <f t="shared" si="12"/>
        <v>Path 3</v>
      </c>
      <c r="N46" s="7" t="str">
        <f t="shared" si="13"/>
        <v>Control</v>
      </c>
      <c r="O46" s="65" t="str">
        <f t="shared" si="14"/>
        <v>Select</v>
      </c>
      <c r="S46" s="9"/>
      <c r="T46" s="41"/>
      <c r="U46" s="41"/>
      <c r="V46" s="40"/>
      <c r="W46" s="9"/>
    </row>
    <row r="47" spans="1:23" ht="17.100000000000001" customHeight="1" x14ac:dyDescent="0.25">
      <c r="A47" s="4">
        <f t="shared" si="8"/>
        <v>45</v>
      </c>
      <c r="B47" s="43"/>
      <c r="C47" s="43"/>
      <c r="D47" s="41" t="str">
        <f t="shared" si="1"/>
        <v xml:space="preserve"> </v>
      </c>
      <c r="E47" s="51" t="str">
        <f t="shared" si="2"/>
        <v xml:space="preserve"> </v>
      </c>
      <c r="F47" s="52" t="str">
        <f xml:space="preserve"> IF(ISNUMBER(E47), _xlfn.STDEV.S($E$3:E47), "lnESps")</f>
        <v>lnESps</v>
      </c>
      <c r="G47" s="8"/>
      <c r="H47" s="62" t="str">
        <f t="shared" si="9"/>
        <v>PF = S</v>
      </c>
      <c r="I47" s="63" t="str">
        <f xml:space="preserve"> IF(ISNUMBER(E47), A47+($T$26-SUM($C$3:C47)), "PF = 1")</f>
        <v>PF = 1</v>
      </c>
      <c r="J47" s="8"/>
      <c r="K47" s="9" t="str">
        <f t="shared" si="10"/>
        <v>Path 1</v>
      </c>
      <c r="L47" s="64" t="str">
        <f t="shared" si="11"/>
        <v>Path 2</v>
      </c>
      <c r="M47" s="64" t="str">
        <f t="shared" si="12"/>
        <v>Path 3</v>
      </c>
      <c r="N47" s="7" t="str">
        <f t="shared" si="13"/>
        <v>Control</v>
      </c>
      <c r="O47" s="65" t="str">
        <f t="shared" si="14"/>
        <v>Select</v>
      </c>
      <c r="S47" s="9"/>
      <c r="T47" s="41"/>
      <c r="U47" s="41"/>
      <c r="V47" s="40"/>
      <c r="W47" s="9"/>
    </row>
    <row r="48" spans="1:23" ht="17.100000000000001" customHeight="1" x14ac:dyDescent="0.25">
      <c r="A48" s="4">
        <f t="shared" si="8"/>
        <v>46</v>
      </c>
      <c r="B48" s="43"/>
      <c r="C48" s="43"/>
      <c r="D48" s="41" t="str">
        <f t="shared" si="1"/>
        <v xml:space="preserve"> </v>
      </c>
      <c r="E48" s="51" t="str">
        <f t="shared" si="2"/>
        <v xml:space="preserve"> </v>
      </c>
      <c r="F48" s="52" t="str">
        <f xml:space="preserve"> IF(ISNUMBER(E48), _xlfn.STDEV.S($E$3:E48), "lnESps")</f>
        <v>lnESps</v>
      </c>
      <c r="G48" s="8"/>
      <c r="H48" s="62" t="str">
        <f t="shared" si="9"/>
        <v>PF = S</v>
      </c>
      <c r="I48" s="63" t="str">
        <f xml:space="preserve"> IF(ISNUMBER(E48), A48+($T$26-SUM($C$3:C48)), "PF = 1")</f>
        <v>PF = 1</v>
      </c>
      <c r="J48" s="8"/>
      <c r="K48" s="9" t="str">
        <f t="shared" si="10"/>
        <v>Path 1</v>
      </c>
      <c r="L48" s="64" t="str">
        <f t="shared" si="11"/>
        <v>Path 2</v>
      </c>
      <c r="M48" s="64" t="str">
        <f t="shared" si="12"/>
        <v>Path 3</v>
      </c>
      <c r="N48" s="7" t="str">
        <f t="shared" si="13"/>
        <v>Control</v>
      </c>
      <c r="O48" s="65" t="str">
        <f t="shared" si="14"/>
        <v>Select</v>
      </c>
      <c r="S48" s="9"/>
      <c r="T48" s="41"/>
      <c r="U48" s="41"/>
      <c r="V48" s="40"/>
      <c r="W48" s="9"/>
    </row>
    <row r="49" spans="1:23" ht="17.100000000000001" customHeight="1" x14ac:dyDescent="0.25">
      <c r="A49" s="4">
        <f t="shared" si="8"/>
        <v>47</v>
      </c>
      <c r="B49" s="43"/>
      <c r="C49" s="43"/>
      <c r="D49" s="41" t="str">
        <f t="shared" si="1"/>
        <v xml:space="preserve"> </v>
      </c>
      <c r="E49" s="51" t="str">
        <f t="shared" si="2"/>
        <v xml:space="preserve"> </v>
      </c>
      <c r="F49" s="52" t="str">
        <f xml:space="preserve"> IF(ISNUMBER(E49), _xlfn.STDEV.S($E$3:E49), "lnESps")</f>
        <v>lnESps</v>
      </c>
      <c r="G49" s="8"/>
      <c r="H49" s="62" t="str">
        <f t="shared" si="9"/>
        <v>PF = S</v>
      </c>
      <c r="I49" s="63" t="str">
        <f xml:space="preserve"> IF(ISNUMBER(E49), A49+($T$26-SUM($C$3:C49)), "PF = 1")</f>
        <v>PF = 1</v>
      </c>
      <c r="J49" s="8"/>
      <c r="K49" s="9" t="str">
        <f t="shared" si="10"/>
        <v>Path 1</v>
      </c>
      <c r="L49" s="64" t="str">
        <f t="shared" si="11"/>
        <v>Path 2</v>
      </c>
      <c r="M49" s="64" t="str">
        <f t="shared" si="12"/>
        <v>Path 3</v>
      </c>
      <c r="N49" s="7" t="str">
        <f t="shared" si="13"/>
        <v>Control</v>
      </c>
      <c r="O49" s="65" t="str">
        <f t="shared" si="14"/>
        <v>Select</v>
      </c>
      <c r="S49" s="9"/>
      <c r="T49" s="41"/>
      <c r="U49" s="41"/>
      <c r="V49" s="40"/>
      <c r="W49" s="9"/>
    </row>
    <row r="50" spans="1:23" ht="17.100000000000001" customHeight="1" x14ac:dyDescent="0.25">
      <c r="A50" s="4">
        <f t="shared" si="8"/>
        <v>48</v>
      </c>
      <c r="B50" s="43"/>
      <c r="C50" s="43"/>
      <c r="D50" s="41" t="str">
        <f t="shared" si="1"/>
        <v xml:space="preserve"> </v>
      </c>
      <c r="E50" s="51" t="str">
        <f t="shared" si="2"/>
        <v xml:space="preserve"> </v>
      </c>
      <c r="F50" s="52" t="str">
        <f xml:space="preserve"> IF(ISNUMBER(E50), _xlfn.STDEV.S($E$3:E50), "lnESps")</f>
        <v>lnESps</v>
      </c>
      <c r="G50" s="8"/>
      <c r="H50" s="62" t="str">
        <f t="shared" si="9"/>
        <v>PF = S</v>
      </c>
      <c r="I50" s="63" t="str">
        <f xml:space="preserve"> IF(ISNUMBER(E50), A50+($T$26-SUM($C$3:C50)), "PF = 1")</f>
        <v>PF = 1</v>
      </c>
      <c r="J50" s="8"/>
      <c r="K50" s="9" t="str">
        <f t="shared" si="10"/>
        <v>Path 1</v>
      </c>
      <c r="L50" s="64" t="str">
        <f t="shared" si="11"/>
        <v>Path 2</v>
      </c>
      <c r="M50" s="64" t="str">
        <f t="shared" si="12"/>
        <v>Path 3</v>
      </c>
      <c r="N50" s="7" t="str">
        <f t="shared" si="13"/>
        <v>Control</v>
      </c>
      <c r="O50" s="65" t="str">
        <f t="shared" si="14"/>
        <v>Select</v>
      </c>
      <c r="S50" s="9"/>
      <c r="T50" s="41"/>
      <c r="U50" s="41"/>
      <c r="V50" s="40"/>
      <c r="W50" s="9"/>
    </row>
    <row r="51" spans="1:23" ht="17.100000000000001" customHeight="1" x14ac:dyDescent="0.25">
      <c r="A51" s="4">
        <f t="shared" si="8"/>
        <v>49</v>
      </c>
      <c r="B51" s="43"/>
      <c r="C51" s="43"/>
      <c r="D51" s="41" t="str">
        <f t="shared" si="1"/>
        <v xml:space="preserve"> </v>
      </c>
      <c r="E51" s="51" t="str">
        <f t="shared" si="2"/>
        <v xml:space="preserve"> </v>
      </c>
      <c r="F51" s="52" t="str">
        <f xml:space="preserve"> IF(ISNUMBER(E51), _xlfn.STDEV.S($E$3:E51), "lnESps")</f>
        <v>lnESps</v>
      </c>
      <c r="G51" s="8"/>
      <c r="H51" s="62" t="str">
        <f t="shared" si="9"/>
        <v>PF = S</v>
      </c>
      <c r="I51" s="63" t="str">
        <f xml:space="preserve"> IF(ISNUMBER(E51), A51+($T$26-SUM($C$3:C51)), "PF = 1")</f>
        <v>PF = 1</v>
      </c>
      <c r="J51" s="8"/>
      <c r="K51" s="9" t="str">
        <f t="shared" si="10"/>
        <v>Path 1</v>
      </c>
      <c r="L51" s="64" t="str">
        <f t="shared" si="11"/>
        <v>Path 2</v>
      </c>
      <c r="M51" s="64" t="str">
        <f t="shared" si="12"/>
        <v>Path 3</v>
      </c>
      <c r="N51" s="7" t="str">
        <f t="shared" si="13"/>
        <v>Control</v>
      </c>
      <c r="O51" s="65" t="str">
        <f t="shared" si="14"/>
        <v>Select</v>
      </c>
      <c r="S51" s="9"/>
      <c r="T51" s="41"/>
      <c r="U51" s="41"/>
      <c r="V51" s="40"/>
      <c r="W51" s="9"/>
    </row>
    <row r="52" spans="1:23" ht="17.100000000000001" customHeight="1" x14ac:dyDescent="0.25">
      <c r="A52" s="4">
        <f t="shared" si="8"/>
        <v>50</v>
      </c>
      <c r="B52" s="43"/>
      <c r="C52" s="43"/>
      <c r="D52" s="41" t="str">
        <f t="shared" si="1"/>
        <v xml:space="preserve"> </v>
      </c>
      <c r="E52" s="51" t="str">
        <f t="shared" si="2"/>
        <v xml:space="preserve"> </v>
      </c>
      <c r="F52" s="52" t="str">
        <f xml:space="preserve"> IF(ISNUMBER(E52), _xlfn.STDEV.S($E$3:E52), "lnESps")</f>
        <v>lnESps</v>
      </c>
      <c r="G52" s="8"/>
      <c r="H52" s="62" t="str">
        <f t="shared" si="9"/>
        <v>PF = S</v>
      </c>
      <c r="I52" s="63" t="str">
        <f xml:space="preserve"> IF(ISNUMBER(E52), A52+($T$26-SUM($C$3:C52)), "PF = 1")</f>
        <v>PF = 1</v>
      </c>
      <c r="J52" s="8"/>
      <c r="K52" s="9" t="str">
        <f t="shared" si="10"/>
        <v>Path 1</v>
      </c>
      <c r="L52" s="64" t="str">
        <f t="shared" si="11"/>
        <v>Path 2</v>
      </c>
      <c r="M52" s="64" t="str">
        <f t="shared" si="12"/>
        <v>Path 3</v>
      </c>
      <c r="N52" s="7" t="str">
        <f t="shared" si="13"/>
        <v>Control</v>
      </c>
      <c r="O52" s="65" t="str">
        <f t="shared" si="14"/>
        <v>Select</v>
      </c>
      <c r="S52" s="9"/>
      <c r="T52" s="41"/>
      <c r="U52" s="41"/>
      <c r="V52" s="40"/>
      <c r="W52" s="9"/>
    </row>
    <row r="53" spans="1:23" ht="17.100000000000001" customHeight="1" x14ac:dyDescent="0.25">
      <c r="A53" s="4">
        <f t="shared" si="8"/>
        <v>51</v>
      </c>
      <c r="B53" s="43"/>
      <c r="C53" s="43"/>
      <c r="D53" s="41" t="str">
        <f t="shared" si="1"/>
        <v xml:space="preserve"> </v>
      </c>
      <c r="E53" s="51" t="str">
        <f t="shared" si="2"/>
        <v xml:space="preserve"> </v>
      </c>
      <c r="F53" s="52" t="str">
        <f xml:space="preserve"> IF(ISNUMBER(E53), _xlfn.STDEV.S($E$3:E53), "lnESps")</f>
        <v>lnESps</v>
      </c>
      <c r="G53" s="8"/>
      <c r="H53" s="62" t="str">
        <f t="shared" si="9"/>
        <v>PF = S</v>
      </c>
      <c r="I53" s="63" t="str">
        <f xml:space="preserve"> IF(ISNUMBER(E53), A53+($T$26-SUM($C$3:C53)), "PF = 1")</f>
        <v>PF = 1</v>
      </c>
      <c r="J53" s="8"/>
      <c r="K53" s="9" t="str">
        <f t="shared" si="10"/>
        <v>Path 1</v>
      </c>
      <c r="L53" s="64" t="str">
        <f t="shared" si="11"/>
        <v>Path 2</v>
      </c>
      <c r="M53" s="64" t="str">
        <f t="shared" si="12"/>
        <v>Path 3</v>
      </c>
      <c r="N53" s="7" t="str">
        <f t="shared" si="13"/>
        <v>Control</v>
      </c>
      <c r="O53" s="65" t="str">
        <f t="shared" si="14"/>
        <v>Select</v>
      </c>
      <c r="S53" s="9"/>
      <c r="T53" s="41"/>
      <c r="U53" s="41"/>
      <c r="V53" s="40"/>
      <c r="W53" s="9"/>
    </row>
    <row r="54" spans="1:23" ht="17.100000000000001" customHeight="1" x14ac:dyDescent="0.25">
      <c r="A54" s="4">
        <f t="shared" si="8"/>
        <v>52</v>
      </c>
      <c r="B54" s="43"/>
      <c r="C54" s="43"/>
      <c r="D54" s="41" t="str">
        <f t="shared" si="1"/>
        <v xml:space="preserve"> </v>
      </c>
      <c r="E54" s="51" t="str">
        <f t="shared" si="2"/>
        <v xml:space="preserve"> </v>
      </c>
      <c r="F54" s="52" t="str">
        <f xml:space="preserve"> IF(ISNUMBER(E54), _xlfn.STDEV.S($E$3:E54), "lnESps")</f>
        <v>lnESps</v>
      </c>
      <c r="G54" s="8"/>
      <c r="H54" s="62" t="str">
        <f t="shared" si="9"/>
        <v>PF = S</v>
      </c>
      <c r="I54" s="63" t="str">
        <f xml:space="preserve"> IF(ISNUMBER(E54), A54+($T$26-SUM($C$3:C54)), "PF = 1")</f>
        <v>PF = 1</v>
      </c>
      <c r="J54" s="8"/>
      <c r="K54" s="9" t="str">
        <f t="shared" si="10"/>
        <v>Path 1</v>
      </c>
      <c r="L54" s="64" t="str">
        <f t="shared" si="11"/>
        <v>Path 2</v>
      </c>
      <c r="M54" s="64" t="str">
        <f t="shared" si="12"/>
        <v>Path 3</v>
      </c>
      <c r="N54" s="7" t="str">
        <f t="shared" si="13"/>
        <v>Control</v>
      </c>
      <c r="O54" s="65" t="str">
        <f t="shared" si="14"/>
        <v>Select</v>
      </c>
      <c r="S54" s="9"/>
      <c r="T54" s="41"/>
      <c r="U54" s="41"/>
      <c r="V54" s="40"/>
      <c r="W54" s="9"/>
    </row>
    <row r="55" spans="1:23" ht="17.100000000000001" customHeight="1" x14ac:dyDescent="0.25">
      <c r="A55" s="4">
        <f t="shared" si="8"/>
        <v>53</v>
      </c>
      <c r="B55" s="43"/>
      <c r="C55" s="43"/>
      <c r="D55" s="41" t="str">
        <f t="shared" si="1"/>
        <v xml:space="preserve"> </v>
      </c>
      <c r="E55" s="51" t="str">
        <f t="shared" si="2"/>
        <v xml:space="preserve"> </v>
      </c>
      <c r="F55" s="52" t="str">
        <f xml:space="preserve"> IF(ISNUMBER(E55), _xlfn.STDEV.S($E$3:E55), "lnESps")</f>
        <v>lnESps</v>
      </c>
      <c r="G55" s="8"/>
      <c r="H55" s="62" t="str">
        <f t="shared" si="9"/>
        <v>PF = S</v>
      </c>
      <c r="I55" s="63" t="str">
        <f xml:space="preserve"> IF(ISNUMBER(E55), A55+($T$26-SUM($C$3:C55)), "PF = 1")</f>
        <v>PF = 1</v>
      </c>
      <c r="J55" s="8"/>
      <c r="K55" s="9" t="str">
        <f t="shared" si="10"/>
        <v>Path 1</v>
      </c>
      <c r="L55" s="64" t="str">
        <f t="shared" si="11"/>
        <v>Path 2</v>
      </c>
      <c r="M55" s="64" t="str">
        <f t="shared" si="12"/>
        <v>Path 3</v>
      </c>
      <c r="N55" s="7" t="str">
        <f t="shared" si="13"/>
        <v>Control</v>
      </c>
      <c r="O55" s="65" t="str">
        <f t="shared" si="14"/>
        <v>Select</v>
      </c>
      <c r="S55" s="9"/>
      <c r="T55" s="41"/>
      <c r="U55" s="41"/>
      <c r="V55" s="40"/>
      <c r="W55" s="9"/>
    </row>
    <row r="56" spans="1:23" ht="17.100000000000001" customHeight="1" x14ac:dyDescent="0.25">
      <c r="A56" s="66"/>
      <c r="B56" s="66"/>
      <c r="C56" s="66"/>
      <c r="D56" s="35" t="s">
        <v>1</v>
      </c>
      <c r="E56" s="69"/>
      <c r="F56" s="35" t="s">
        <v>17</v>
      </c>
      <c r="G56" s="66"/>
      <c r="H56" s="66"/>
      <c r="I56" s="67"/>
      <c r="J56" s="68"/>
      <c r="K56" s="67"/>
      <c r="L56" s="67"/>
      <c r="M56" s="67"/>
      <c r="N56" s="35" t="s">
        <v>18</v>
      </c>
      <c r="O56" s="67"/>
      <c r="P56" s="40"/>
      <c r="Q56" s="40"/>
      <c r="R56" s="9"/>
      <c r="S56" s="9"/>
      <c r="T56" s="41"/>
      <c r="U56" s="41"/>
      <c r="V56" s="40"/>
      <c r="W56" s="9"/>
    </row>
    <row r="57" spans="1:23" ht="17.100000000000001" customHeight="1" x14ac:dyDescent="0.25">
      <c r="A57" s="66"/>
      <c r="B57" s="66"/>
      <c r="C57" s="66"/>
      <c r="D57" s="36">
        <f>MAX(D3:D55)</f>
        <v>0</v>
      </c>
      <c r="E57" s="38" t="s">
        <v>19</v>
      </c>
      <c r="F57" s="36">
        <f>MAX(F4:F55)</f>
        <v>0</v>
      </c>
      <c r="G57" s="66"/>
      <c r="H57" s="66"/>
      <c r="I57" s="68"/>
      <c r="J57" s="69"/>
      <c r="K57" s="67"/>
      <c r="L57" s="67"/>
      <c r="M57" s="67"/>
      <c r="N57" s="37">
        <f xml:space="preserve"> COUNTIF(N4:N55,"OUT")</f>
        <v>0</v>
      </c>
      <c r="O57" s="67"/>
      <c r="P57" s="40"/>
      <c r="Q57" s="40"/>
      <c r="R57" s="9"/>
      <c r="S57" s="9"/>
      <c r="T57" s="39"/>
      <c r="U57" s="39"/>
      <c r="V57" s="9"/>
      <c r="W57" s="9"/>
    </row>
    <row r="58" spans="1:23" ht="17.100000000000001" customHeight="1" x14ac:dyDescent="0.25">
      <c r="A58" s="66"/>
      <c r="B58" s="66"/>
      <c r="C58" s="66"/>
      <c r="D58" s="36">
        <f>MIN(D3:D55)</f>
        <v>0</v>
      </c>
      <c r="E58" s="38" t="s">
        <v>20</v>
      </c>
      <c r="F58" s="36">
        <f>MIN(F4:F55)</f>
        <v>0</v>
      </c>
      <c r="G58" s="66"/>
      <c r="H58" s="66"/>
      <c r="I58" s="68"/>
      <c r="J58" s="70"/>
      <c r="K58" s="67"/>
      <c r="L58" s="69"/>
      <c r="M58" s="67"/>
      <c r="N58" s="67"/>
      <c r="O58" s="67"/>
      <c r="P58" s="9"/>
      <c r="Q58" s="9"/>
      <c r="R58" s="9"/>
      <c r="S58" s="39"/>
      <c r="T58" s="41"/>
      <c r="U58" s="41"/>
      <c r="V58" s="9"/>
      <c r="W58" s="9"/>
    </row>
    <row r="59" spans="1:23" ht="17.100000000000001" customHeight="1" x14ac:dyDescent="0.25">
      <c r="A59" s="66"/>
      <c r="B59" s="66"/>
      <c r="C59" s="66"/>
      <c r="D59" s="36">
        <f xml:space="preserve"> IF(ISNUMBER(D3), AVERAGE(D3:D55), 0)</f>
        <v>0</v>
      </c>
      <c r="E59" s="35" t="s">
        <v>21</v>
      </c>
      <c r="F59" s="36">
        <f xml:space="preserve"> IF(ISNUMBER(E3), AVERAGE(F4:F55), 0)</f>
        <v>0</v>
      </c>
      <c r="G59" s="66"/>
      <c r="H59" s="66"/>
      <c r="I59" s="66"/>
      <c r="J59" s="66"/>
      <c r="K59" s="66"/>
      <c r="L59" s="69"/>
      <c r="M59" s="66"/>
      <c r="N59" s="66"/>
      <c r="O59" s="66"/>
      <c r="P59" s="40"/>
      <c r="Q59" s="40"/>
      <c r="R59" s="40"/>
      <c r="S59" s="39"/>
      <c r="T59" s="42"/>
      <c r="U59" s="39"/>
      <c r="V59" s="9"/>
      <c r="W59" s="9"/>
    </row>
  </sheetData>
  <pageMargins left="0.7" right="0.7" top="0.75" bottom="0.75" header="0.3" footer="0.3"/>
  <pageSetup orientation="portrait" horizontalDpi="4294967293" verticalDpi="4294967293" r:id="rId1"/>
  <ignoredErrors>
    <ignoredError sqref="I4:I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4"/>
  <sheetViews>
    <sheetView topLeftCell="I1" workbookViewId="0">
      <selection activeCell="AC25" sqref="AC25"/>
    </sheetView>
  </sheetViews>
  <sheetFormatPr defaultRowHeight="15" x14ac:dyDescent="0.25"/>
  <cols>
    <col min="5" max="5" width="9.140625" style="73"/>
  </cols>
  <sheetData>
    <row r="1" spans="1:8" x14ac:dyDescent="0.25">
      <c r="A1" s="76" t="str">
        <f>'Forecast Method Selection'!T25</f>
        <v>PD</v>
      </c>
      <c r="B1" s="1" t="str">
        <f>'Forecast Method Selection'!C2</f>
        <v>ESp</v>
      </c>
      <c r="C1" s="1" t="str">
        <f>'Forecast Method Selection'!O2</f>
        <v>Select</v>
      </c>
      <c r="D1" s="1" t="s">
        <v>0</v>
      </c>
      <c r="E1" s="71" t="s">
        <v>44</v>
      </c>
      <c r="F1" s="1" t="str">
        <f>'Forecast Method Selection'!H2</f>
        <v>PF = S</v>
      </c>
      <c r="G1" s="1" t="str">
        <f>'Forecast Method Selection'!I2</f>
        <v>PF = 1</v>
      </c>
      <c r="H1" s="1" t="s">
        <v>45</v>
      </c>
    </row>
    <row r="2" spans="1:8" x14ac:dyDescent="0.25">
      <c r="A2" s="75" t="str">
        <f>IF(ISBLANK('Forecast Method Selection'!T26), " ", 'Forecast Method Selection'!T26)</f>
        <v xml:space="preserve"> </v>
      </c>
      <c r="B2" s="74" t="str">
        <f>IF(ISBLANK('Forecast Method Selection'!C3)," ",'Forecast Method Selection'!C3)</f>
        <v xml:space="preserve"> </v>
      </c>
      <c r="C2" s="5"/>
      <c r="D2" s="4">
        <v>1</v>
      </c>
      <c r="E2" s="72" t="e">
        <f t="shared" ref="E2:E33" si="0" xml:space="preserve"> IF(ISNUMBER(F2), IF(C2 = "S", F2, G2), #N/A)</f>
        <v>#N/A</v>
      </c>
      <c r="F2" s="62" t="e">
        <f>IF(C3 = "Select", #N/A, 'Forecast Method Selection'!H3)</f>
        <v>#N/A</v>
      </c>
      <c r="G2" s="63" t="e">
        <f>IF(C3 = "Select", #N/A, 'Forecast Method Selection'!I3)</f>
        <v>#N/A</v>
      </c>
      <c r="H2" s="7" t="e">
        <f xml:space="preserve"> IF(C3 = "Select", #N/A, IF(SUM($B$2:$B$54) = $A$2, COUNT($E$2:$E$54), #N/A))</f>
        <v>#N/A</v>
      </c>
    </row>
    <row r="3" spans="1:8" x14ac:dyDescent="0.25">
      <c r="B3" s="43" t="str">
        <f>IF(ISBLANK('Forecast Method Selection'!C4)," ",'Forecast Method Selection'!C4)</f>
        <v xml:space="preserve"> </v>
      </c>
      <c r="C3" s="65" t="str">
        <f>'Forecast Method Selection'!O4</f>
        <v>Select</v>
      </c>
      <c r="D3" s="4">
        <f xml:space="preserve"> D2 + 1</f>
        <v>2</v>
      </c>
      <c r="E3" s="72" t="e">
        <f t="shared" si="0"/>
        <v>#N/A</v>
      </c>
      <c r="F3" s="62" t="e">
        <f>IF(C3 = "Select", #N/A, 'Forecast Method Selection'!H4)</f>
        <v>#N/A</v>
      </c>
      <c r="G3" s="63" t="e">
        <f>IF(C3 = "Select", #N/A, 'Forecast Method Selection'!I4)</f>
        <v>#N/A</v>
      </c>
      <c r="H3" s="7" t="e">
        <f xml:space="preserve"> IF(C3 = "Select", #N/A, IF(SUM($B$2:$B$54) = $A$2, COUNT($E$2:$E$54), #N/A))</f>
        <v>#N/A</v>
      </c>
    </row>
    <row r="4" spans="1:8" x14ac:dyDescent="0.25">
      <c r="B4" s="43" t="str">
        <f>IF(ISBLANK('Forecast Method Selection'!C5)," ",'Forecast Method Selection'!C5)</f>
        <v xml:space="preserve"> </v>
      </c>
      <c r="C4" s="65" t="str">
        <f>'Forecast Method Selection'!O5</f>
        <v>Select</v>
      </c>
      <c r="D4" s="4">
        <f t="shared" ref="D4:D54" si="1" xml:space="preserve"> D3 + 1</f>
        <v>3</v>
      </c>
      <c r="E4" s="72" t="e">
        <f t="shared" si="0"/>
        <v>#N/A</v>
      </c>
      <c r="F4" s="62" t="e">
        <f>IF(C4 = "Select", #N/A, 'Forecast Method Selection'!H5)</f>
        <v>#N/A</v>
      </c>
      <c r="G4" s="63" t="e">
        <f>IF(C4 = "Select", #N/A, 'Forecast Method Selection'!I5)</f>
        <v>#N/A</v>
      </c>
      <c r="H4" s="7" t="e">
        <f t="shared" ref="H4:H54" si="2" xml:space="preserve"> IF(C4 = "Select", #N/A, IF(SUM($B$2:$B$54) = $A$2, COUNT($E$2:$E$54), #N/A))</f>
        <v>#N/A</v>
      </c>
    </row>
    <row r="5" spans="1:8" x14ac:dyDescent="0.25">
      <c r="B5" s="43" t="str">
        <f>IF(ISBLANK('Forecast Method Selection'!C6)," ",'Forecast Method Selection'!C6)</f>
        <v xml:space="preserve"> </v>
      </c>
      <c r="C5" s="65" t="str">
        <f>'Forecast Method Selection'!O6</f>
        <v>Select</v>
      </c>
      <c r="D5" s="4">
        <f t="shared" si="1"/>
        <v>4</v>
      </c>
      <c r="E5" s="72" t="e">
        <f t="shared" si="0"/>
        <v>#N/A</v>
      </c>
      <c r="F5" s="62" t="e">
        <f>IF(C5 = "Select", #N/A, 'Forecast Method Selection'!H6)</f>
        <v>#N/A</v>
      </c>
      <c r="G5" s="63" t="e">
        <f>IF(C5 = "Select", #N/A, 'Forecast Method Selection'!I6)</f>
        <v>#N/A</v>
      </c>
      <c r="H5" s="7" t="e">
        <f t="shared" si="2"/>
        <v>#N/A</v>
      </c>
    </row>
    <row r="6" spans="1:8" x14ac:dyDescent="0.25">
      <c r="B6" s="43" t="str">
        <f>IF(ISBLANK('Forecast Method Selection'!C7)," ",'Forecast Method Selection'!C7)</f>
        <v xml:space="preserve"> </v>
      </c>
      <c r="C6" s="65" t="str">
        <f>'Forecast Method Selection'!O7</f>
        <v>Select</v>
      </c>
      <c r="D6" s="4">
        <f t="shared" si="1"/>
        <v>5</v>
      </c>
      <c r="E6" s="72" t="e">
        <f t="shared" si="0"/>
        <v>#N/A</v>
      </c>
      <c r="F6" s="62" t="e">
        <f>IF(C6 = "Select", #N/A, 'Forecast Method Selection'!H7)</f>
        <v>#N/A</v>
      </c>
      <c r="G6" s="63" t="e">
        <f>IF(C6 = "Select", #N/A, 'Forecast Method Selection'!I7)</f>
        <v>#N/A</v>
      </c>
      <c r="H6" s="7" t="e">
        <f t="shared" si="2"/>
        <v>#N/A</v>
      </c>
    </row>
    <row r="7" spans="1:8" x14ac:dyDescent="0.25">
      <c r="B7" s="43" t="str">
        <f>IF(ISBLANK('Forecast Method Selection'!C8)," ",'Forecast Method Selection'!C8)</f>
        <v xml:space="preserve"> </v>
      </c>
      <c r="C7" s="65" t="str">
        <f>'Forecast Method Selection'!O8</f>
        <v>Select</v>
      </c>
      <c r="D7" s="4">
        <f t="shared" si="1"/>
        <v>6</v>
      </c>
      <c r="E7" s="72" t="e">
        <f t="shared" si="0"/>
        <v>#N/A</v>
      </c>
      <c r="F7" s="62" t="e">
        <f>IF(C7 = "Select", #N/A, 'Forecast Method Selection'!H8)</f>
        <v>#N/A</v>
      </c>
      <c r="G7" s="63" t="e">
        <f>IF(C7 = "Select", #N/A, 'Forecast Method Selection'!I8)</f>
        <v>#N/A</v>
      </c>
      <c r="H7" s="7" t="e">
        <f t="shared" si="2"/>
        <v>#N/A</v>
      </c>
    </row>
    <row r="8" spans="1:8" x14ac:dyDescent="0.25">
      <c r="B8" s="43" t="str">
        <f>IF(ISBLANK('Forecast Method Selection'!C9)," ",'Forecast Method Selection'!C9)</f>
        <v xml:space="preserve"> </v>
      </c>
      <c r="C8" s="65" t="str">
        <f>'Forecast Method Selection'!O9</f>
        <v>Select</v>
      </c>
      <c r="D8" s="4">
        <f t="shared" si="1"/>
        <v>7</v>
      </c>
      <c r="E8" s="72" t="e">
        <f t="shared" si="0"/>
        <v>#N/A</v>
      </c>
      <c r="F8" s="62" t="e">
        <f>IF(C8 = "Select", #N/A, 'Forecast Method Selection'!H9)</f>
        <v>#N/A</v>
      </c>
      <c r="G8" s="63" t="e">
        <f>IF(C8 = "Select", #N/A, 'Forecast Method Selection'!I9)</f>
        <v>#N/A</v>
      </c>
      <c r="H8" s="7" t="e">
        <f t="shared" si="2"/>
        <v>#N/A</v>
      </c>
    </row>
    <row r="9" spans="1:8" x14ac:dyDescent="0.25">
      <c r="B9" s="43" t="str">
        <f>IF(ISBLANK('Forecast Method Selection'!C10)," ",'Forecast Method Selection'!C10)</f>
        <v xml:space="preserve"> </v>
      </c>
      <c r="C9" s="65" t="str">
        <f>'Forecast Method Selection'!O10</f>
        <v>Select</v>
      </c>
      <c r="D9" s="4">
        <f t="shared" si="1"/>
        <v>8</v>
      </c>
      <c r="E9" s="72" t="e">
        <f t="shared" si="0"/>
        <v>#N/A</v>
      </c>
      <c r="F9" s="62" t="e">
        <f>IF(C9 = "Select", #N/A, 'Forecast Method Selection'!H10)</f>
        <v>#N/A</v>
      </c>
      <c r="G9" s="63" t="e">
        <f>IF(C9 = "Select", #N/A, 'Forecast Method Selection'!I10)</f>
        <v>#N/A</v>
      </c>
      <c r="H9" s="7" t="e">
        <f t="shared" si="2"/>
        <v>#N/A</v>
      </c>
    </row>
    <row r="10" spans="1:8" x14ac:dyDescent="0.25">
      <c r="B10" s="43" t="str">
        <f>IF(ISBLANK('Forecast Method Selection'!C11)," ",'Forecast Method Selection'!C11)</f>
        <v xml:space="preserve"> </v>
      </c>
      <c r="C10" s="65" t="str">
        <f>'Forecast Method Selection'!O11</f>
        <v>Select</v>
      </c>
      <c r="D10" s="4">
        <f t="shared" si="1"/>
        <v>9</v>
      </c>
      <c r="E10" s="72" t="e">
        <f t="shared" si="0"/>
        <v>#N/A</v>
      </c>
      <c r="F10" s="62" t="e">
        <f>IF(C10 = "Select", #N/A, 'Forecast Method Selection'!H11)</f>
        <v>#N/A</v>
      </c>
      <c r="G10" s="63" t="e">
        <f>IF(C10 = "Select", #N/A, 'Forecast Method Selection'!I11)</f>
        <v>#N/A</v>
      </c>
      <c r="H10" s="7" t="e">
        <f t="shared" si="2"/>
        <v>#N/A</v>
      </c>
    </row>
    <row r="11" spans="1:8" x14ac:dyDescent="0.25">
      <c r="B11" s="43" t="str">
        <f>IF(ISBLANK('Forecast Method Selection'!C12)," ",'Forecast Method Selection'!C12)</f>
        <v xml:space="preserve"> </v>
      </c>
      <c r="C11" s="65" t="str">
        <f>'Forecast Method Selection'!O12</f>
        <v>Select</v>
      </c>
      <c r="D11" s="4">
        <f t="shared" si="1"/>
        <v>10</v>
      </c>
      <c r="E11" s="72" t="e">
        <f t="shared" si="0"/>
        <v>#N/A</v>
      </c>
      <c r="F11" s="62" t="e">
        <f>IF(C11 = "Select", #N/A, 'Forecast Method Selection'!H12)</f>
        <v>#N/A</v>
      </c>
      <c r="G11" s="63" t="e">
        <f>IF(C11 = "Select", #N/A, 'Forecast Method Selection'!I12)</f>
        <v>#N/A</v>
      </c>
      <c r="H11" s="7" t="e">
        <f t="shared" si="2"/>
        <v>#N/A</v>
      </c>
    </row>
    <row r="12" spans="1:8" x14ac:dyDescent="0.25">
      <c r="B12" s="43" t="str">
        <f>IF(ISBLANK('Forecast Method Selection'!C13)," ",'Forecast Method Selection'!C13)</f>
        <v xml:space="preserve"> </v>
      </c>
      <c r="C12" s="65" t="str">
        <f>'Forecast Method Selection'!O13</f>
        <v>Select</v>
      </c>
      <c r="D12" s="4">
        <f t="shared" si="1"/>
        <v>11</v>
      </c>
      <c r="E12" s="72" t="e">
        <f t="shared" si="0"/>
        <v>#N/A</v>
      </c>
      <c r="F12" s="62" t="e">
        <f>IF(C12 = "Select", #N/A, 'Forecast Method Selection'!H13)</f>
        <v>#N/A</v>
      </c>
      <c r="G12" s="63" t="e">
        <f>IF(C12 = "Select", #N/A, 'Forecast Method Selection'!I13)</f>
        <v>#N/A</v>
      </c>
      <c r="H12" s="7" t="e">
        <f t="shared" si="2"/>
        <v>#N/A</v>
      </c>
    </row>
    <row r="13" spans="1:8" x14ac:dyDescent="0.25">
      <c r="B13" s="43" t="str">
        <f>IF(ISBLANK('Forecast Method Selection'!C14)," ",'Forecast Method Selection'!C14)</f>
        <v xml:space="preserve"> </v>
      </c>
      <c r="C13" s="65" t="str">
        <f>'Forecast Method Selection'!O14</f>
        <v>Select</v>
      </c>
      <c r="D13" s="4">
        <f t="shared" si="1"/>
        <v>12</v>
      </c>
      <c r="E13" s="72" t="e">
        <f t="shared" si="0"/>
        <v>#N/A</v>
      </c>
      <c r="F13" s="62" t="e">
        <f>IF(C13 = "Select", #N/A, 'Forecast Method Selection'!H14)</f>
        <v>#N/A</v>
      </c>
      <c r="G13" s="63" t="e">
        <f>IF(C13 = "Select", #N/A, 'Forecast Method Selection'!I14)</f>
        <v>#N/A</v>
      </c>
      <c r="H13" s="7" t="e">
        <f t="shared" si="2"/>
        <v>#N/A</v>
      </c>
    </row>
    <row r="14" spans="1:8" x14ac:dyDescent="0.25">
      <c r="B14" s="43" t="str">
        <f>IF(ISBLANK('Forecast Method Selection'!C15)," ",'Forecast Method Selection'!C15)</f>
        <v xml:space="preserve"> </v>
      </c>
      <c r="C14" s="65" t="str">
        <f>'Forecast Method Selection'!O15</f>
        <v>Select</v>
      </c>
      <c r="D14" s="4">
        <f t="shared" si="1"/>
        <v>13</v>
      </c>
      <c r="E14" s="72" t="e">
        <f t="shared" si="0"/>
        <v>#N/A</v>
      </c>
      <c r="F14" s="62" t="e">
        <f>IF(C14 = "Select", #N/A, 'Forecast Method Selection'!H15)</f>
        <v>#N/A</v>
      </c>
      <c r="G14" s="63" t="e">
        <f>IF(C14 = "Select", #N/A, 'Forecast Method Selection'!I15)</f>
        <v>#N/A</v>
      </c>
      <c r="H14" s="7" t="e">
        <f t="shared" si="2"/>
        <v>#N/A</v>
      </c>
    </row>
    <row r="15" spans="1:8" x14ac:dyDescent="0.25">
      <c r="B15" s="43" t="str">
        <f>IF(ISBLANK('Forecast Method Selection'!C16)," ",'Forecast Method Selection'!C16)</f>
        <v xml:space="preserve"> </v>
      </c>
      <c r="C15" s="65" t="str">
        <f>'Forecast Method Selection'!O16</f>
        <v>Select</v>
      </c>
      <c r="D15" s="4">
        <f t="shared" si="1"/>
        <v>14</v>
      </c>
      <c r="E15" s="72" t="e">
        <f t="shared" si="0"/>
        <v>#N/A</v>
      </c>
      <c r="F15" s="62" t="e">
        <f>IF(C15 = "Select", #N/A, 'Forecast Method Selection'!H16)</f>
        <v>#N/A</v>
      </c>
      <c r="G15" s="63" t="e">
        <f>IF(C15 = "Select", #N/A, 'Forecast Method Selection'!I16)</f>
        <v>#N/A</v>
      </c>
      <c r="H15" s="7" t="e">
        <f t="shared" si="2"/>
        <v>#N/A</v>
      </c>
    </row>
    <row r="16" spans="1:8" x14ac:dyDescent="0.25">
      <c r="B16" s="43" t="str">
        <f>IF(ISBLANK('Forecast Method Selection'!C17)," ",'Forecast Method Selection'!C17)</f>
        <v xml:space="preserve"> </v>
      </c>
      <c r="C16" s="65" t="str">
        <f>'Forecast Method Selection'!O17</f>
        <v>Select</v>
      </c>
      <c r="D16" s="4">
        <f t="shared" si="1"/>
        <v>15</v>
      </c>
      <c r="E16" s="72" t="e">
        <f t="shared" si="0"/>
        <v>#N/A</v>
      </c>
      <c r="F16" s="62" t="e">
        <f>IF(C16 = "Select", #N/A, 'Forecast Method Selection'!H17)</f>
        <v>#N/A</v>
      </c>
      <c r="G16" s="63" t="e">
        <f>IF(C16 = "Select", #N/A, 'Forecast Method Selection'!I17)</f>
        <v>#N/A</v>
      </c>
      <c r="H16" s="7" t="e">
        <f t="shared" si="2"/>
        <v>#N/A</v>
      </c>
    </row>
    <row r="17" spans="2:8" x14ac:dyDescent="0.25">
      <c r="B17" s="43" t="str">
        <f>IF(ISBLANK('Forecast Method Selection'!C18)," ",'Forecast Method Selection'!C18)</f>
        <v xml:space="preserve"> </v>
      </c>
      <c r="C17" s="65" t="str">
        <f>'Forecast Method Selection'!O18</f>
        <v>Select</v>
      </c>
      <c r="D17" s="4">
        <f t="shared" si="1"/>
        <v>16</v>
      </c>
      <c r="E17" s="72" t="e">
        <f t="shared" si="0"/>
        <v>#N/A</v>
      </c>
      <c r="F17" s="62" t="e">
        <f>IF(C17 = "Select", #N/A, 'Forecast Method Selection'!H18)</f>
        <v>#N/A</v>
      </c>
      <c r="G17" s="63" t="e">
        <f>IF(C17 = "Select", #N/A, 'Forecast Method Selection'!I18)</f>
        <v>#N/A</v>
      </c>
      <c r="H17" s="7" t="e">
        <f t="shared" si="2"/>
        <v>#N/A</v>
      </c>
    </row>
    <row r="18" spans="2:8" x14ac:dyDescent="0.25">
      <c r="B18" s="43" t="str">
        <f>IF(ISBLANK('Forecast Method Selection'!C19)," ",'Forecast Method Selection'!C19)</f>
        <v xml:space="preserve"> </v>
      </c>
      <c r="C18" s="65" t="str">
        <f>'Forecast Method Selection'!O19</f>
        <v>Select</v>
      </c>
      <c r="D18" s="4">
        <f t="shared" si="1"/>
        <v>17</v>
      </c>
      <c r="E18" s="72" t="e">
        <f t="shared" si="0"/>
        <v>#N/A</v>
      </c>
      <c r="F18" s="62" t="e">
        <f>IF(C18 = "Select", #N/A, 'Forecast Method Selection'!H19)</f>
        <v>#N/A</v>
      </c>
      <c r="G18" s="63" t="e">
        <f>IF(C18 = "Select", #N/A, 'Forecast Method Selection'!I19)</f>
        <v>#N/A</v>
      </c>
      <c r="H18" s="7" t="e">
        <f t="shared" si="2"/>
        <v>#N/A</v>
      </c>
    </row>
    <row r="19" spans="2:8" x14ac:dyDescent="0.25">
      <c r="B19" s="43" t="str">
        <f>IF(ISBLANK('Forecast Method Selection'!C20)," ",'Forecast Method Selection'!C20)</f>
        <v xml:space="preserve"> </v>
      </c>
      <c r="C19" s="65" t="str">
        <f>'Forecast Method Selection'!O20</f>
        <v>Select</v>
      </c>
      <c r="D19" s="4">
        <f t="shared" si="1"/>
        <v>18</v>
      </c>
      <c r="E19" s="72" t="e">
        <f t="shared" si="0"/>
        <v>#N/A</v>
      </c>
      <c r="F19" s="62" t="e">
        <f>IF(C19 = "Select", #N/A, 'Forecast Method Selection'!H20)</f>
        <v>#N/A</v>
      </c>
      <c r="G19" s="63" t="e">
        <f>IF(C19 = "Select", #N/A, 'Forecast Method Selection'!I20)</f>
        <v>#N/A</v>
      </c>
      <c r="H19" s="7" t="e">
        <f t="shared" si="2"/>
        <v>#N/A</v>
      </c>
    </row>
    <row r="20" spans="2:8" x14ac:dyDescent="0.25">
      <c r="B20" s="43" t="str">
        <f>IF(ISBLANK('Forecast Method Selection'!C21)," ",'Forecast Method Selection'!C21)</f>
        <v xml:space="preserve"> </v>
      </c>
      <c r="C20" s="65" t="str">
        <f>'Forecast Method Selection'!O21</f>
        <v>Select</v>
      </c>
      <c r="D20" s="4">
        <f t="shared" si="1"/>
        <v>19</v>
      </c>
      <c r="E20" s="72" t="e">
        <f t="shared" si="0"/>
        <v>#N/A</v>
      </c>
      <c r="F20" s="62" t="e">
        <f>IF(C20 = "Select", #N/A, 'Forecast Method Selection'!H21)</f>
        <v>#N/A</v>
      </c>
      <c r="G20" s="63" t="e">
        <f>IF(C20 = "Select", #N/A, 'Forecast Method Selection'!I21)</f>
        <v>#N/A</v>
      </c>
      <c r="H20" s="7" t="e">
        <f t="shared" si="2"/>
        <v>#N/A</v>
      </c>
    </row>
    <row r="21" spans="2:8" x14ac:dyDescent="0.25">
      <c r="B21" s="43" t="str">
        <f>IF(ISBLANK('Forecast Method Selection'!C22)," ",'Forecast Method Selection'!C22)</f>
        <v xml:space="preserve"> </v>
      </c>
      <c r="C21" s="65" t="str">
        <f>'Forecast Method Selection'!O22</f>
        <v>Select</v>
      </c>
      <c r="D21" s="4">
        <f t="shared" si="1"/>
        <v>20</v>
      </c>
      <c r="E21" s="72" t="e">
        <f t="shared" si="0"/>
        <v>#N/A</v>
      </c>
      <c r="F21" s="62" t="e">
        <f>IF(C21 = "Select", #N/A, 'Forecast Method Selection'!H22)</f>
        <v>#N/A</v>
      </c>
      <c r="G21" s="63" t="e">
        <f>IF(C21 = "Select", #N/A, 'Forecast Method Selection'!I22)</f>
        <v>#N/A</v>
      </c>
      <c r="H21" s="7" t="e">
        <f t="shared" si="2"/>
        <v>#N/A</v>
      </c>
    </row>
    <row r="22" spans="2:8" x14ac:dyDescent="0.25">
      <c r="B22" s="43" t="str">
        <f>IF(ISBLANK('Forecast Method Selection'!C23)," ",'Forecast Method Selection'!C23)</f>
        <v xml:space="preserve"> </v>
      </c>
      <c r="C22" s="65" t="str">
        <f>'Forecast Method Selection'!O23</f>
        <v>Select</v>
      </c>
      <c r="D22" s="4">
        <f t="shared" si="1"/>
        <v>21</v>
      </c>
      <c r="E22" s="72" t="e">
        <f t="shared" si="0"/>
        <v>#N/A</v>
      </c>
      <c r="F22" s="62" t="e">
        <f>IF(C22 = "Select", #N/A, 'Forecast Method Selection'!H23)</f>
        <v>#N/A</v>
      </c>
      <c r="G22" s="63" t="e">
        <f>IF(C22 = "Select", #N/A, 'Forecast Method Selection'!I23)</f>
        <v>#N/A</v>
      </c>
      <c r="H22" s="7" t="e">
        <f t="shared" si="2"/>
        <v>#N/A</v>
      </c>
    </row>
    <row r="23" spans="2:8" x14ac:dyDescent="0.25">
      <c r="B23" s="43" t="str">
        <f>IF(ISBLANK('Forecast Method Selection'!C24)," ",'Forecast Method Selection'!C24)</f>
        <v xml:space="preserve"> </v>
      </c>
      <c r="C23" s="65" t="str">
        <f>'Forecast Method Selection'!O24</f>
        <v>Select</v>
      </c>
      <c r="D23" s="4">
        <f t="shared" si="1"/>
        <v>22</v>
      </c>
      <c r="E23" s="72" t="e">
        <f t="shared" si="0"/>
        <v>#N/A</v>
      </c>
      <c r="F23" s="62" t="e">
        <f>IF(C23 = "Select", #N/A, 'Forecast Method Selection'!H24)</f>
        <v>#N/A</v>
      </c>
      <c r="G23" s="63" t="e">
        <f>IF(C23 = "Select", #N/A, 'Forecast Method Selection'!I24)</f>
        <v>#N/A</v>
      </c>
      <c r="H23" s="7" t="e">
        <f t="shared" si="2"/>
        <v>#N/A</v>
      </c>
    </row>
    <row r="24" spans="2:8" x14ac:dyDescent="0.25">
      <c r="B24" s="43" t="str">
        <f>IF(ISBLANK('Forecast Method Selection'!C25)," ",'Forecast Method Selection'!C25)</f>
        <v xml:space="preserve"> </v>
      </c>
      <c r="C24" s="65" t="str">
        <f>'Forecast Method Selection'!O25</f>
        <v>Select</v>
      </c>
      <c r="D24" s="4">
        <f t="shared" si="1"/>
        <v>23</v>
      </c>
      <c r="E24" s="72" t="e">
        <f t="shared" si="0"/>
        <v>#N/A</v>
      </c>
      <c r="F24" s="62" t="e">
        <f>IF(C24 = "Select", #N/A, 'Forecast Method Selection'!H25)</f>
        <v>#N/A</v>
      </c>
      <c r="G24" s="63" t="e">
        <f>IF(C24 = "Select", #N/A, 'Forecast Method Selection'!I25)</f>
        <v>#N/A</v>
      </c>
      <c r="H24" s="7" t="e">
        <f t="shared" si="2"/>
        <v>#N/A</v>
      </c>
    </row>
    <row r="25" spans="2:8" x14ac:dyDescent="0.25">
      <c r="B25" s="43" t="str">
        <f>IF(ISBLANK('Forecast Method Selection'!C26)," ",'Forecast Method Selection'!C26)</f>
        <v xml:space="preserve"> </v>
      </c>
      <c r="C25" s="65" t="str">
        <f>'Forecast Method Selection'!O26</f>
        <v>Select</v>
      </c>
      <c r="D25" s="4">
        <f t="shared" si="1"/>
        <v>24</v>
      </c>
      <c r="E25" s="72" t="e">
        <f t="shared" si="0"/>
        <v>#N/A</v>
      </c>
      <c r="F25" s="62" t="e">
        <f>IF(C25 = "Select", #N/A, 'Forecast Method Selection'!H26)</f>
        <v>#N/A</v>
      </c>
      <c r="G25" s="63" t="e">
        <f>IF(C25 = "Select", #N/A, 'Forecast Method Selection'!I26)</f>
        <v>#N/A</v>
      </c>
      <c r="H25" s="7" t="e">
        <f t="shared" si="2"/>
        <v>#N/A</v>
      </c>
    </row>
    <row r="26" spans="2:8" x14ac:dyDescent="0.25">
      <c r="B26" s="43" t="str">
        <f>IF(ISBLANK('Forecast Method Selection'!C27)," ",'Forecast Method Selection'!C27)</f>
        <v xml:space="preserve"> </v>
      </c>
      <c r="C26" s="65" t="str">
        <f>'Forecast Method Selection'!O27</f>
        <v>Select</v>
      </c>
      <c r="D26" s="4">
        <f t="shared" si="1"/>
        <v>25</v>
      </c>
      <c r="E26" s="72" t="e">
        <f t="shared" si="0"/>
        <v>#N/A</v>
      </c>
      <c r="F26" s="62" t="e">
        <f>IF(C26 = "Select", #N/A, 'Forecast Method Selection'!H27)</f>
        <v>#N/A</v>
      </c>
      <c r="G26" s="63" t="e">
        <f>IF(C26 = "Select", #N/A, 'Forecast Method Selection'!I27)</f>
        <v>#N/A</v>
      </c>
      <c r="H26" s="7" t="e">
        <f t="shared" si="2"/>
        <v>#N/A</v>
      </c>
    </row>
    <row r="27" spans="2:8" x14ac:dyDescent="0.25">
      <c r="B27" s="43" t="str">
        <f>IF(ISBLANK('Forecast Method Selection'!C28)," ",'Forecast Method Selection'!C28)</f>
        <v xml:space="preserve"> </v>
      </c>
      <c r="C27" s="65" t="str">
        <f>'Forecast Method Selection'!O28</f>
        <v>Select</v>
      </c>
      <c r="D27" s="4">
        <f t="shared" si="1"/>
        <v>26</v>
      </c>
      <c r="E27" s="72" t="e">
        <f t="shared" si="0"/>
        <v>#N/A</v>
      </c>
      <c r="F27" s="62" t="e">
        <f>IF(C27 = "Select", #N/A, 'Forecast Method Selection'!H28)</f>
        <v>#N/A</v>
      </c>
      <c r="G27" s="63" t="e">
        <f>IF(C27 = "Select", #N/A, 'Forecast Method Selection'!I28)</f>
        <v>#N/A</v>
      </c>
      <c r="H27" s="7" t="e">
        <f t="shared" si="2"/>
        <v>#N/A</v>
      </c>
    </row>
    <row r="28" spans="2:8" x14ac:dyDescent="0.25">
      <c r="B28" s="43" t="str">
        <f>IF(ISBLANK('Forecast Method Selection'!C29)," ",'Forecast Method Selection'!C29)</f>
        <v xml:space="preserve"> </v>
      </c>
      <c r="C28" s="65" t="str">
        <f>'Forecast Method Selection'!O29</f>
        <v>Select</v>
      </c>
      <c r="D28" s="4">
        <f t="shared" si="1"/>
        <v>27</v>
      </c>
      <c r="E28" s="72" t="e">
        <f t="shared" si="0"/>
        <v>#N/A</v>
      </c>
      <c r="F28" s="62" t="e">
        <f>IF(C28 = "Select", #N/A, 'Forecast Method Selection'!H29)</f>
        <v>#N/A</v>
      </c>
      <c r="G28" s="63" t="e">
        <f>IF(C28 = "Select", #N/A, 'Forecast Method Selection'!I29)</f>
        <v>#N/A</v>
      </c>
      <c r="H28" s="7" t="e">
        <f t="shared" si="2"/>
        <v>#N/A</v>
      </c>
    </row>
    <row r="29" spans="2:8" x14ac:dyDescent="0.25">
      <c r="B29" s="43" t="str">
        <f>IF(ISBLANK('Forecast Method Selection'!C30)," ",'Forecast Method Selection'!C30)</f>
        <v xml:space="preserve"> </v>
      </c>
      <c r="C29" s="65" t="str">
        <f>'Forecast Method Selection'!O30</f>
        <v>Select</v>
      </c>
      <c r="D29" s="4">
        <f t="shared" si="1"/>
        <v>28</v>
      </c>
      <c r="E29" s="72" t="e">
        <f t="shared" si="0"/>
        <v>#N/A</v>
      </c>
      <c r="F29" s="62" t="e">
        <f>IF(C29 = "Select", #N/A, 'Forecast Method Selection'!H30)</f>
        <v>#N/A</v>
      </c>
      <c r="G29" s="63" t="e">
        <f>IF(C29 = "Select", #N/A, 'Forecast Method Selection'!I30)</f>
        <v>#N/A</v>
      </c>
      <c r="H29" s="7" t="e">
        <f t="shared" si="2"/>
        <v>#N/A</v>
      </c>
    </row>
    <row r="30" spans="2:8" x14ac:dyDescent="0.25">
      <c r="B30" s="43" t="str">
        <f>IF(ISBLANK('Forecast Method Selection'!C31)," ",'Forecast Method Selection'!C31)</f>
        <v xml:space="preserve"> </v>
      </c>
      <c r="C30" s="65" t="str">
        <f>'Forecast Method Selection'!O31</f>
        <v>Select</v>
      </c>
      <c r="D30" s="4">
        <f t="shared" si="1"/>
        <v>29</v>
      </c>
      <c r="E30" s="72" t="e">
        <f t="shared" si="0"/>
        <v>#N/A</v>
      </c>
      <c r="F30" s="62" t="e">
        <f>IF(C30 = "Select", #N/A, 'Forecast Method Selection'!H31)</f>
        <v>#N/A</v>
      </c>
      <c r="G30" s="63" t="e">
        <f>IF(C30 = "Select", #N/A, 'Forecast Method Selection'!I31)</f>
        <v>#N/A</v>
      </c>
      <c r="H30" s="7" t="e">
        <f t="shared" si="2"/>
        <v>#N/A</v>
      </c>
    </row>
    <row r="31" spans="2:8" x14ac:dyDescent="0.25">
      <c r="B31" s="43" t="str">
        <f>IF(ISBLANK('Forecast Method Selection'!C32)," ",'Forecast Method Selection'!C32)</f>
        <v xml:space="preserve"> </v>
      </c>
      <c r="C31" s="65" t="str">
        <f>'Forecast Method Selection'!O32</f>
        <v>Select</v>
      </c>
      <c r="D31" s="4">
        <f t="shared" si="1"/>
        <v>30</v>
      </c>
      <c r="E31" s="72" t="e">
        <f t="shared" si="0"/>
        <v>#N/A</v>
      </c>
      <c r="F31" s="62" t="e">
        <f>IF(C31 = "Select", #N/A, 'Forecast Method Selection'!H32)</f>
        <v>#N/A</v>
      </c>
      <c r="G31" s="63" t="e">
        <f>IF(C31 = "Select", #N/A, 'Forecast Method Selection'!I32)</f>
        <v>#N/A</v>
      </c>
      <c r="H31" s="7" t="e">
        <f t="shared" si="2"/>
        <v>#N/A</v>
      </c>
    </row>
    <row r="32" spans="2:8" x14ac:dyDescent="0.25">
      <c r="B32" s="43" t="str">
        <f>IF(ISBLANK('Forecast Method Selection'!C33)," ",'Forecast Method Selection'!C33)</f>
        <v xml:space="preserve"> </v>
      </c>
      <c r="C32" s="65" t="str">
        <f>'Forecast Method Selection'!O33</f>
        <v>Select</v>
      </c>
      <c r="D32" s="4">
        <f t="shared" si="1"/>
        <v>31</v>
      </c>
      <c r="E32" s="72" t="e">
        <f t="shared" si="0"/>
        <v>#N/A</v>
      </c>
      <c r="F32" s="62" t="e">
        <f>IF(C32 = "Select", #N/A, 'Forecast Method Selection'!H33)</f>
        <v>#N/A</v>
      </c>
      <c r="G32" s="63" t="e">
        <f>IF(C32 = "Select", #N/A, 'Forecast Method Selection'!I33)</f>
        <v>#N/A</v>
      </c>
      <c r="H32" s="7" t="e">
        <f t="shared" si="2"/>
        <v>#N/A</v>
      </c>
    </row>
    <row r="33" spans="2:8" x14ac:dyDescent="0.25">
      <c r="B33" s="43" t="str">
        <f>IF(ISBLANK('Forecast Method Selection'!C34)," ",'Forecast Method Selection'!C34)</f>
        <v xml:space="preserve"> </v>
      </c>
      <c r="C33" s="65" t="str">
        <f>'Forecast Method Selection'!O34</f>
        <v>Select</v>
      </c>
      <c r="D33" s="4">
        <f t="shared" si="1"/>
        <v>32</v>
      </c>
      <c r="E33" s="72" t="e">
        <f t="shared" si="0"/>
        <v>#N/A</v>
      </c>
      <c r="F33" s="62" t="e">
        <f>IF(C33 = "Select", #N/A, 'Forecast Method Selection'!H34)</f>
        <v>#N/A</v>
      </c>
      <c r="G33" s="63" t="e">
        <f>IF(C33 = "Select", #N/A, 'Forecast Method Selection'!I34)</f>
        <v>#N/A</v>
      </c>
      <c r="H33" s="7" t="e">
        <f t="shared" si="2"/>
        <v>#N/A</v>
      </c>
    </row>
    <row r="34" spans="2:8" x14ac:dyDescent="0.25">
      <c r="B34" s="43" t="str">
        <f>IF(ISBLANK('Forecast Method Selection'!C35)," ",'Forecast Method Selection'!C35)</f>
        <v xml:space="preserve"> </v>
      </c>
      <c r="C34" s="65" t="str">
        <f>'Forecast Method Selection'!O35</f>
        <v>Select</v>
      </c>
      <c r="D34" s="4">
        <f t="shared" si="1"/>
        <v>33</v>
      </c>
      <c r="E34" s="72" t="e">
        <f t="shared" ref="E34:E54" si="3" xml:space="preserve"> IF(ISNUMBER(F34), IF(C34 = "S", F34, G34), #N/A)</f>
        <v>#N/A</v>
      </c>
      <c r="F34" s="62" t="e">
        <f>IF(C34 = "Select", #N/A, 'Forecast Method Selection'!H35)</f>
        <v>#N/A</v>
      </c>
      <c r="G34" s="63" t="e">
        <f>IF(C34 = "Select", #N/A, 'Forecast Method Selection'!I35)</f>
        <v>#N/A</v>
      </c>
      <c r="H34" s="7" t="e">
        <f t="shared" si="2"/>
        <v>#N/A</v>
      </c>
    </row>
    <row r="35" spans="2:8" x14ac:dyDescent="0.25">
      <c r="B35" s="43" t="str">
        <f>IF(ISBLANK('Forecast Method Selection'!C36)," ",'Forecast Method Selection'!C36)</f>
        <v xml:space="preserve"> </v>
      </c>
      <c r="C35" s="65" t="str">
        <f>'Forecast Method Selection'!O36</f>
        <v>Select</v>
      </c>
      <c r="D35" s="4">
        <f t="shared" si="1"/>
        <v>34</v>
      </c>
      <c r="E35" s="72" t="e">
        <f t="shared" si="3"/>
        <v>#N/A</v>
      </c>
      <c r="F35" s="62" t="e">
        <f>IF(C35 = "Select", #N/A, 'Forecast Method Selection'!H36)</f>
        <v>#N/A</v>
      </c>
      <c r="G35" s="63" t="e">
        <f>IF(C35 = "Select", #N/A, 'Forecast Method Selection'!I36)</f>
        <v>#N/A</v>
      </c>
      <c r="H35" s="7" t="e">
        <f t="shared" si="2"/>
        <v>#N/A</v>
      </c>
    </row>
    <row r="36" spans="2:8" x14ac:dyDescent="0.25">
      <c r="B36" s="43" t="str">
        <f>IF(ISBLANK('Forecast Method Selection'!C37)," ",'Forecast Method Selection'!C37)</f>
        <v xml:space="preserve"> </v>
      </c>
      <c r="C36" s="65" t="str">
        <f>'Forecast Method Selection'!O37</f>
        <v>Select</v>
      </c>
      <c r="D36" s="4">
        <f t="shared" si="1"/>
        <v>35</v>
      </c>
      <c r="E36" s="72" t="e">
        <f t="shared" si="3"/>
        <v>#N/A</v>
      </c>
      <c r="F36" s="62" t="e">
        <f>IF(C36 = "Select", #N/A, 'Forecast Method Selection'!H37)</f>
        <v>#N/A</v>
      </c>
      <c r="G36" s="63" t="e">
        <f>IF(C36 = "Select", #N/A, 'Forecast Method Selection'!I37)</f>
        <v>#N/A</v>
      </c>
      <c r="H36" s="7" t="e">
        <f t="shared" si="2"/>
        <v>#N/A</v>
      </c>
    </row>
    <row r="37" spans="2:8" x14ac:dyDescent="0.25">
      <c r="B37" s="43" t="str">
        <f>IF(ISBLANK('Forecast Method Selection'!C38)," ",'Forecast Method Selection'!C38)</f>
        <v xml:space="preserve"> </v>
      </c>
      <c r="C37" s="65" t="str">
        <f>'Forecast Method Selection'!O38</f>
        <v>Select</v>
      </c>
      <c r="D37" s="4">
        <f t="shared" si="1"/>
        <v>36</v>
      </c>
      <c r="E37" s="72" t="e">
        <f t="shared" si="3"/>
        <v>#N/A</v>
      </c>
      <c r="F37" s="62" t="e">
        <f>IF(C37 = "Select", #N/A, 'Forecast Method Selection'!H38)</f>
        <v>#N/A</v>
      </c>
      <c r="G37" s="63" t="e">
        <f>IF(C37 = "Select", #N/A, 'Forecast Method Selection'!I38)</f>
        <v>#N/A</v>
      </c>
      <c r="H37" s="7" t="e">
        <f t="shared" si="2"/>
        <v>#N/A</v>
      </c>
    </row>
    <row r="38" spans="2:8" x14ac:dyDescent="0.25">
      <c r="B38" s="43" t="str">
        <f>IF(ISBLANK('Forecast Method Selection'!C39)," ",'Forecast Method Selection'!C39)</f>
        <v xml:space="preserve"> </v>
      </c>
      <c r="C38" s="65" t="str">
        <f>'Forecast Method Selection'!O39</f>
        <v>Select</v>
      </c>
      <c r="D38" s="4">
        <f t="shared" si="1"/>
        <v>37</v>
      </c>
      <c r="E38" s="72" t="e">
        <f t="shared" si="3"/>
        <v>#N/A</v>
      </c>
      <c r="F38" s="62" t="e">
        <f>IF(C38 = "Select", #N/A, 'Forecast Method Selection'!H39)</f>
        <v>#N/A</v>
      </c>
      <c r="G38" s="63" t="e">
        <f>IF(C38 = "Select", #N/A, 'Forecast Method Selection'!I39)</f>
        <v>#N/A</v>
      </c>
      <c r="H38" s="7" t="e">
        <f t="shared" si="2"/>
        <v>#N/A</v>
      </c>
    </row>
    <row r="39" spans="2:8" x14ac:dyDescent="0.25">
      <c r="B39" s="43" t="str">
        <f>IF(ISBLANK('Forecast Method Selection'!C40)," ",'Forecast Method Selection'!C40)</f>
        <v xml:space="preserve"> </v>
      </c>
      <c r="C39" s="65" t="str">
        <f>'Forecast Method Selection'!O40</f>
        <v>Select</v>
      </c>
      <c r="D39" s="4">
        <f t="shared" si="1"/>
        <v>38</v>
      </c>
      <c r="E39" s="72" t="e">
        <f t="shared" si="3"/>
        <v>#N/A</v>
      </c>
      <c r="F39" s="62" t="e">
        <f>IF(C39 = "Select", #N/A, 'Forecast Method Selection'!H40)</f>
        <v>#N/A</v>
      </c>
      <c r="G39" s="63" t="e">
        <f>IF(C39 = "Select", #N/A, 'Forecast Method Selection'!I40)</f>
        <v>#N/A</v>
      </c>
      <c r="H39" s="7" t="e">
        <f t="shared" si="2"/>
        <v>#N/A</v>
      </c>
    </row>
    <row r="40" spans="2:8" x14ac:dyDescent="0.25">
      <c r="B40" s="43" t="str">
        <f>IF(ISBLANK('Forecast Method Selection'!C41)," ",'Forecast Method Selection'!C41)</f>
        <v xml:space="preserve"> </v>
      </c>
      <c r="C40" s="65" t="str">
        <f>'Forecast Method Selection'!O41</f>
        <v>Select</v>
      </c>
      <c r="D40" s="4">
        <f t="shared" si="1"/>
        <v>39</v>
      </c>
      <c r="E40" s="72" t="e">
        <f t="shared" si="3"/>
        <v>#N/A</v>
      </c>
      <c r="F40" s="62" t="e">
        <f>IF(C40 = "Select", #N/A, 'Forecast Method Selection'!H41)</f>
        <v>#N/A</v>
      </c>
      <c r="G40" s="63" t="e">
        <f>IF(C40 = "Select", #N/A, 'Forecast Method Selection'!I41)</f>
        <v>#N/A</v>
      </c>
      <c r="H40" s="7" t="e">
        <f t="shared" si="2"/>
        <v>#N/A</v>
      </c>
    </row>
    <row r="41" spans="2:8" x14ac:dyDescent="0.25">
      <c r="B41" s="43" t="str">
        <f>IF(ISBLANK('Forecast Method Selection'!C42)," ",'Forecast Method Selection'!C42)</f>
        <v xml:space="preserve"> </v>
      </c>
      <c r="C41" s="65" t="str">
        <f>'Forecast Method Selection'!O42</f>
        <v>Select</v>
      </c>
      <c r="D41" s="4">
        <f t="shared" si="1"/>
        <v>40</v>
      </c>
      <c r="E41" s="72" t="e">
        <f t="shared" si="3"/>
        <v>#N/A</v>
      </c>
      <c r="F41" s="62" t="e">
        <f>IF(C41 = "Select", #N/A, 'Forecast Method Selection'!H42)</f>
        <v>#N/A</v>
      </c>
      <c r="G41" s="63" t="e">
        <f>IF(C41 = "Select", #N/A, 'Forecast Method Selection'!I42)</f>
        <v>#N/A</v>
      </c>
      <c r="H41" s="7" t="e">
        <f t="shared" si="2"/>
        <v>#N/A</v>
      </c>
    </row>
    <row r="42" spans="2:8" x14ac:dyDescent="0.25">
      <c r="B42" s="43" t="str">
        <f>IF(ISBLANK('Forecast Method Selection'!C43)," ",'Forecast Method Selection'!C43)</f>
        <v xml:space="preserve"> </v>
      </c>
      <c r="C42" s="65" t="str">
        <f>'Forecast Method Selection'!O43</f>
        <v>Select</v>
      </c>
      <c r="D42" s="4">
        <f t="shared" si="1"/>
        <v>41</v>
      </c>
      <c r="E42" s="72" t="e">
        <f t="shared" si="3"/>
        <v>#N/A</v>
      </c>
      <c r="F42" s="62" t="e">
        <f>IF(C42 = "Select", #N/A, 'Forecast Method Selection'!H43)</f>
        <v>#N/A</v>
      </c>
      <c r="G42" s="63" t="e">
        <f>IF(C42 = "Select", #N/A, 'Forecast Method Selection'!I43)</f>
        <v>#N/A</v>
      </c>
      <c r="H42" s="7" t="e">
        <f t="shared" si="2"/>
        <v>#N/A</v>
      </c>
    </row>
    <row r="43" spans="2:8" x14ac:dyDescent="0.25">
      <c r="B43" s="43" t="str">
        <f>IF(ISBLANK('Forecast Method Selection'!C44)," ",'Forecast Method Selection'!C44)</f>
        <v xml:space="preserve"> </v>
      </c>
      <c r="C43" s="65" t="str">
        <f>'Forecast Method Selection'!O44</f>
        <v>Select</v>
      </c>
      <c r="D43" s="4">
        <f t="shared" si="1"/>
        <v>42</v>
      </c>
      <c r="E43" s="72" t="e">
        <f t="shared" si="3"/>
        <v>#N/A</v>
      </c>
      <c r="F43" s="62" t="e">
        <f>IF(C43 = "Select", #N/A, 'Forecast Method Selection'!H44)</f>
        <v>#N/A</v>
      </c>
      <c r="G43" s="63" t="e">
        <f>IF(C43 = "Select", #N/A, 'Forecast Method Selection'!I44)</f>
        <v>#N/A</v>
      </c>
      <c r="H43" s="7" t="e">
        <f t="shared" si="2"/>
        <v>#N/A</v>
      </c>
    </row>
    <row r="44" spans="2:8" x14ac:dyDescent="0.25">
      <c r="B44" s="43" t="str">
        <f>IF(ISBLANK('Forecast Method Selection'!C45)," ",'Forecast Method Selection'!C45)</f>
        <v xml:space="preserve"> </v>
      </c>
      <c r="C44" s="65" t="str">
        <f>'Forecast Method Selection'!O45</f>
        <v>Select</v>
      </c>
      <c r="D44" s="4">
        <f t="shared" si="1"/>
        <v>43</v>
      </c>
      <c r="E44" s="72" t="e">
        <f t="shared" si="3"/>
        <v>#N/A</v>
      </c>
      <c r="F44" s="62" t="e">
        <f>IF(C44 = "Select", #N/A, 'Forecast Method Selection'!H45)</f>
        <v>#N/A</v>
      </c>
      <c r="G44" s="63" t="e">
        <f>IF(C44 = "Select", #N/A, 'Forecast Method Selection'!I45)</f>
        <v>#N/A</v>
      </c>
      <c r="H44" s="7" t="e">
        <f t="shared" si="2"/>
        <v>#N/A</v>
      </c>
    </row>
    <row r="45" spans="2:8" x14ac:dyDescent="0.25">
      <c r="B45" s="43" t="str">
        <f>IF(ISBLANK('Forecast Method Selection'!C46)," ",'Forecast Method Selection'!C46)</f>
        <v xml:space="preserve"> </v>
      </c>
      <c r="C45" s="65" t="str">
        <f>'Forecast Method Selection'!O46</f>
        <v>Select</v>
      </c>
      <c r="D45" s="4">
        <f t="shared" si="1"/>
        <v>44</v>
      </c>
      <c r="E45" s="72" t="e">
        <f t="shared" si="3"/>
        <v>#N/A</v>
      </c>
      <c r="F45" s="62" t="e">
        <f>IF(C45 = "Select", #N/A, 'Forecast Method Selection'!H46)</f>
        <v>#N/A</v>
      </c>
      <c r="G45" s="63" t="e">
        <f>IF(C45 = "Select", #N/A, 'Forecast Method Selection'!I46)</f>
        <v>#N/A</v>
      </c>
      <c r="H45" s="7" t="e">
        <f t="shared" si="2"/>
        <v>#N/A</v>
      </c>
    </row>
    <row r="46" spans="2:8" x14ac:dyDescent="0.25">
      <c r="B46" s="43" t="str">
        <f>IF(ISBLANK('Forecast Method Selection'!C47)," ",'Forecast Method Selection'!C47)</f>
        <v xml:space="preserve"> </v>
      </c>
      <c r="C46" s="65" t="str">
        <f>'Forecast Method Selection'!O47</f>
        <v>Select</v>
      </c>
      <c r="D46" s="4">
        <f t="shared" si="1"/>
        <v>45</v>
      </c>
      <c r="E46" s="72" t="e">
        <f t="shared" si="3"/>
        <v>#N/A</v>
      </c>
      <c r="F46" s="62" t="e">
        <f>IF(C46 = "Select", #N/A, 'Forecast Method Selection'!H47)</f>
        <v>#N/A</v>
      </c>
      <c r="G46" s="63" t="e">
        <f>IF(C46 = "Select", #N/A, 'Forecast Method Selection'!I47)</f>
        <v>#N/A</v>
      </c>
      <c r="H46" s="7" t="e">
        <f t="shared" si="2"/>
        <v>#N/A</v>
      </c>
    </row>
    <row r="47" spans="2:8" x14ac:dyDescent="0.25">
      <c r="B47" s="43" t="str">
        <f>IF(ISBLANK('Forecast Method Selection'!C48)," ",'Forecast Method Selection'!C48)</f>
        <v xml:space="preserve"> </v>
      </c>
      <c r="C47" s="65" t="str">
        <f>'Forecast Method Selection'!O48</f>
        <v>Select</v>
      </c>
      <c r="D47" s="4">
        <f t="shared" si="1"/>
        <v>46</v>
      </c>
      <c r="E47" s="72" t="e">
        <f t="shared" si="3"/>
        <v>#N/A</v>
      </c>
      <c r="F47" s="62" t="e">
        <f>IF(C47 = "Select", #N/A, 'Forecast Method Selection'!H48)</f>
        <v>#N/A</v>
      </c>
      <c r="G47" s="63" t="e">
        <f>IF(C47 = "Select", #N/A, 'Forecast Method Selection'!I48)</f>
        <v>#N/A</v>
      </c>
      <c r="H47" s="7" t="e">
        <f t="shared" si="2"/>
        <v>#N/A</v>
      </c>
    </row>
    <row r="48" spans="2:8" x14ac:dyDescent="0.25">
      <c r="B48" s="43" t="str">
        <f>IF(ISBLANK('Forecast Method Selection'!C49)," ",'Forecast Method Selection'!C49)</f>
        <v xml:space="preserve"> </v>
      </c>
      <c r="C48" s="65" t="str">
        <f>'Forecast Method Selection'!O49</f>
        <v>Select</v>
      </c>
      <c r="D48" s="4">
        <f t="shared" si="1"/>
        <v>47</v>
      </c>
      <c r="E48" s="72" t="e">
        <f t="shared" si="3"/>
        <v>#N/A</v>
      </c>
      <c r="F48" s="62" t="e">
        <f>IF(C48 = "Select", #N/A, 'Forecast Method Selection'!H49)</f>
        <v>#N/A</v>
      </c>
      <c r="G48" s="63" t="e">
        <f>IF(C48 = "Select", #N/A, 'Forecast Method Selection'!I49)</f>
        <v>#N/A</v>
      </c>
      <c r="H48" s="7" t="e">
        <f t="shared" si="2"/>
        <v>#N/A</v>
      </c>
    </row>
    <row r="49" spans="2:8" x14ac:dyDescent="0.25">
      <c r="B49" s="43" t="str">
        <f>IF(ISBLANK('Forecast Method Selection'!C50)," ",'Forecast Method Selection'!C50)</f>
        <v xml:space="preserve"> </v>
      </c>
      <c r="C49" s="65" t="str">
        <f>'Forecast Method Selection'!O50</f>
        <v>Select</v>
      </c>
      <c r="D49" s="4">
        <f t="shared" si="1"/>
        <v>48</v>
      </c>
      <c r="E49" s="72" t="e">
        <f t="shared" si="3"/>
        <v>#N/A</v>
      </c>
      <c r="F49" s="62" t="e">
        <f>IF(C49 = "Select", #N/A, 'Forecast Method Selection'!H50)</f>
        <v>#N/A</v>
      </c>
      <c r="G49" s="63" t="e">
        <f>IF(C49 = "Select", #N/A, 'Forecast Method Selection'!I50)</f>
        <v>#N/A</v>
      </c>
      <c r="H49" s="7" t="e">
        <f t="shared" si="2"/>
        <v>#N/A</v>
      </c>
    </row>
    <row r="50" spans="2:8" x14ac:dyDescent="0.25">
      <c r="B50" s="43" t="str">
        <f>IF(ISBLANK('Forecast Method Selection'!C51)," ",'Forecast Method Selection'!C51)</f>
        <v xml:space="preserve"> </v>
      </c>
      <c r="C50" s="65" t="str">
        <f>'Forecast Method Selection'!O51</f>
        <v>Select</v>
      </c>
      <c r="D50" s="4">
        <f t="shared" si="1"/>
        <v>49</v>
      </c>
      <c r="E50" s="72" t="e">
        <f t="shared" si="3"/>
        <v>#N/A</v>
      </c>
      <c r="F50" s="62" t="e">
        <f>IF(C50 = "Select", #N/A, 'Forecast Method Selection'!H51)</f>
        <v>#N/A</v>
      </c>
      <c r="G50" s="63" t="e">
        <f>IF(C50 = "Select", #N/A, 'Forecast Method Selection'!I51)</f>
        <v>#N/A</v>
      </c>
      <c r="H50" s="7" t="e">
        <f t="shared" si="2"/>
        <v>#N/A</v>
      </c>
    </row>
    <row r="51" spans="2:8" x14ac:dyDescent="0.25">
      <c r="B51" s="43" t="str">
        <f>IF(ISBLANK('Forecast Method Selection'!C52)," ",'Forecast Method Selection'!C52)</f>
        <v xml:space="preserve"> </v>
      </c>
      <c r="C51" s="65" t="str">
        <f>'Forecast Method Selection'!O52</f>
        <v>Select</v>
      </c>
      <c r="D51" s="4">
        <f t="shared" si="1"/>
        <v>50</v>
      </c>
      <c r="E51" s="72" t="e">
        <f t="shared" si="3"/>
        <v>#N/A</v>
      </c>
      <c r="F51" s="62" t="e">
        <f>IF(C51 = "Select", #N/A, 'Forecast Method Selection'!H52)</f>
        <v>#N/A</v>
      </c>
      <c r="G51" s="63" t="e">
        <f>IF(C51 = "Select", #N/A, 'Forecast Method Selection'!I52)</f>
        <v>#N/A</v>
      </c>
      <c r="H51" s="7" t="e">
        <f t="shared" si="2"/>
        <v>#N/A</v>
      </c>
    </row>
    <row r="52" spans="2:8" x14ac:dyDescent="0.25">
      <c r="B52" s="43" t="str">
        <f>IF(ISBLANK('Forecast Method Selection'!C53)," ",'Forecast Method Selection'!C53)</f>
        <v xml:space="preserve"> </v>
      </c>
      <c r="C52" s="65" t="str">
        <f>'Forecast Method Selection'!O53</f>
        <v>Select</v>
      </c>
      <c r="D52" s="4">
        <f t="shared" si="1"/>
        <v>51</v>
      </c>
      <c r="E52" s="72" t="e">
        <f t="shared" si="3"/>
        <v>#N/A</v>
      </c>
      <c r="F52" s="62" t="e">
        <f>IF(C52 = "Select", #N/A, 'Forecast Method Selection'!H53)</f>
        <v>#N/A</v>
      </c>
      <c r="G52" s="63" t="e">
        <f>IF(C52 = "Select", #N/A, 'Forecast Method Selection'!I53)</f>
        <v>#N/A</v>
      </c>
      <c r="H52" s="7" t="e">
        <f t="shared" si="2"/>
        <v>#N/A</v>
      </c>
    </row>
    <row r="53" spans="2:8" x14ac:dyDescent="0.25">
      <c r="B53" s="43" t="str">
        <f>IF(ISBLANK('Forecast Method Selection'!C54)," ",'Forecast Method Selection'!C54)</f>
        <v xml:space="preserve"> </v>
      </c>
      <c r="C53" s="65" t="str">
        <f>'Forecast Method Selection'!O54</f>
        <v>Select</v>
      </c>
      <c r="D53" s="4">
        <f t="shared" si="1"/>
        <v>52</v>
      </c>
      <c r="E53" s="72" t="e">
        <f t="shared" si="3"/>
        <v>#N/A</v>
      </c>
      <c r="F53" s="62" t="e">
        <f>IF(C53 = "Select", #N/A, 'Forecast Method Selection'!H54)</f>
        <v>#N/A</v>
      </c>
      <c r="G53" s="63" t="e">
        <f>IF(C53 = "Select", #N/A, 'Forecast Method Selection'!I54)</f>
        <v>#N/A</v>
      </c>
      <c r="H53" s="7" t="e">
        <f t="shared" si="2"/>
        <v>#N/A</v>
      </c>
    </row>
    <row r="54" spans="2:8" x14ac:dyDescent="0.25">
      <c r="B54" s="43" t="str">
        <f>IF(ISBLANK('Forecast Method Selection'!C55)," ",'Forecast Method Selection'!C55)</f>
        <v xml:space="preserve"> </v>
      </c>
      <c r="C54" s="65" t="str">
        <f>'Forecast Method Selection'!O55</f>
        <v>Select</v>
      </c>
      <c r="D54" s="4">
        <f t="shared" si="1"/>
        <v>53</v>
      </c>
      <c r="E54" s="72" t="e">
        <f t="shared" si="3"/>
        <v>#N/A</v>
      </c>
      <c r="F54" s="62" t="e">
        <f>IF(C54 = "Select", #N/A, 'Forecast Method Selection'!H55)</f>
        <v>#N/A</v>
      </c>
      <c r="G54" s="63" t="e">
        <f>IF(C54 = "Select", #N/A, 'Forecast Method Selection'!I55)</f>
        <v>#N/A</v>
      </c>
      <c r="H54" s="7" t="e">
        <f t="shared" si="2"/>
        <v>#N/A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L55"/>
  <sheetViews>
    <sheetView workbookViewId="0">
      <selection activeCell="T11" sqref="T10:T11"/>
    </sheetView>
  </sheetViews>
  <sheetFormatPr defaultRowHeight="15" x14ac:dyDescent="0.25"/>
  <sheetData>
    <row r="1" spans="2:12" ht="23.25" x14ac:dyDescent="0.35">
      <c r="B1" s="80" t="s">
        <v>48</v>
      </c>
      <c r="C1" s="78"/>
      <c r="D1" s="78"/>
      <c r="E1" s="78"/>
      <c r="G1" s="80" t="s">
        <v>47</v>
      </c>
      <c r="H1" s="78"/>
      <c r="I1" s="78"/>
      <c r="J1" s="78"/>
      <c r="K1" s="78"/>
      <c r="L1" s="79"/>
    </row>
    <row r="2" spans="2:12" x14ac:dyDescent="0.25">
      <c r="B2" s="1" t="s">
        <v>0</v>
      </c>
      <c r="C2" s="1" t="s">
        <v>22</v>
      </c>
      <c r="D2" s="1" t="s">
        <v>7</v>
      </c>
      <c r="E2" s="1" t="s">
        <v>4</v>
      </c>
      <c r="F2" s="39"/>
      <c r="G2" s="1" t="s">
        <v>12</v>
      </c>
      <c r="H2" s="71" t="s">
        <v>44</v>
      </c>
      <c r="I2" s="1" t="s">
        <v>5</v>
      </c>
      <c r="J2" s="1" t="s">
        <v>6</v>
      </c>
      <c r="K2" s="1" t="s">
        <v>45</v>
      </c>
    </row>
    <row r="3" spans="2:12" x14ac:dyDescent="0.25">
      <c r="B3" s="4">
        <v>1</v>
      </c>
      <c r="C3" s="43">
        <v>1</v>
      </c>
      <c r="D3" s="43">
        <v>1</v>
      </c>
      <c r="E3" s="77">
        <v>32</v>
      </c>
      <c r="F3" s="9"/>
      <c r="G3" s="5"/>
      <c r="H3" s="81">
        <v>32</v>
      </c>
      <c r="I3" s="82">
        <v>32</v>
      </c>
      <c r="J3" s="82">
        <v>32</v>
      </c>
      <c r="K3" s="64">
        <v>48</v>
      </c>
    </row>
    <row r="4" spans="2:12" x14ac:dyDescent="0.25">
      <c r="B4" s="4">
        <f xml:space="preserve"> B3 + 1</f>
        <v>2</v>
      </c>
      <c r="C4" s="43">
        <v>0.84250000000000003</v>
      </c>
      <c r="D4" s="43">
        <v>0.68500000000000005</v>
      </c>
      <c r="F4" s="9"/>
      <c r="G4" s="65" t="s">
        <v>46</v>
      </c>
      <c r="H4" s="81">
        <v>37.982195845697326</v>
      </c>
      <c r="I4" s="82">
        <v>37.982195845697326</v>
      </c>
      <c r="J4" s="82">
        <v>32.314999999999998</v>
      </c>
      <c r="K4" s="64">
        <v>48</v>
      </c>
    </row>
    <row r="5" spans="2:12" x14ac:dyDescent="0.25">
      <c r="B5" s="4">
        <f t="shared" ref="B5:B55" si="0" xml:space="preserve"> B4 + 1</f>
        <v>3</v>
      </c>
      <c r="C5" s="43">
        <v>0.97000000000000008</v>
      </c>
      <c r="D5" s="43">
        <v>1.2250000000000001</v>
      </c>
      <c r="F5" s="9"/>
      <c r="G5" s="65">
        <v>1</v>
      </c>
      <c r="H5" s="81">
        <v>32.090000000000003</v>
      </c>
      <c r="I5" s="82">
        <v>32.989690721649481</v>
      </c>
      <c r="J5" s="82">
        <v>32.090000000000003</v>
      </c>
      <c r="K5" s="64">
        <v>48</v>
      </c>
    </row>
    <row r="6" spans="2:12" x14ac:dyDescent="0.25">
      <c r="B6" s="4">
        <f t="shared" si="0"/>
        <v>4</v>
      </c>
      <c r="C6" s="43">
        <v>0.92125000000000001</v>
      </c>
      <c r="D6" s="43">
        <v>0.77500000000000002</v>
      </c>
      <c r="F6" s="9"/>
      <c r="G6" s="65">
        <v>1</v>
      </c>
      <c r="H6" s="81">
        <v>32.314999999999998</v>
      </c>
      <c r="I6" s="82">
        <v>34.73541383989145</v>
      </c>
      <c r="J6" s="82">
        <v>32.314999999999998</v>
      </c>
      <c r="K6" s="64">
        <v>48</v>
      </c>
    </row>
    <row r="7" spans="2:12" x14ac:dyDescent="0.25">
      <c r="B7" s="4">
        <f t="shared" si="0"/>
        <v>5</v>
      </c>
      <c r="C7" s="43">
        <v>0.85600000000000009</v>
      </c>
      <c r="D7" s="43">
        <v>0.59499999999999997</v>
      </c>
      <c r="F7" s="9"/>
      <c r="G7" s="65" t="s">
        <v>46</v>
      </c>
      <c r="H7" s="81">
        <v>37.383177570093451</v>
      </c>
      <c r="I7" s="82">
        <v>37.383177570093451</v>
      </c>
      <c r="J7" s="82">
        <v>32.72</v>
      </c>
      <c r="K7" s="64">
        <v>48</v>
      </c>
    </row>
    <row r="8" spans="2:12" x14ac:dyDescent="0.25">
      <c r="B8" s="4">
        <f t="shared" si="0"/>
        <v>6</v>
      </c>
      <c r="C8" s="43">
        <v>0.75250000000000006</v>
      </c>
      <c r="D8" s="43">
        <v>0.23499999999999988</v>
      </c>
      <c r="F8" s="9"/>
      <c r="G8" s="65" t="s">
        <v>46</v>
      </c>
      <c r="H8" s="81">
        <v>42.524916943521589</v>
      </c>
      <c r="I8" s="82">
        <v>42.524916943521589</v>
      </c>
      <c r="J8" s="82">
        <v>33.484999999999999</v>
      </c>
      <c r="K8" s="64">
        <v>48</v>
      </c>
    </row>
    <row r="9" spans="2:12" x14ac:dyDescent="0.25">
      <c r="B9" s="4">
        <f t="shared" si="0"/>
        <v>7</v>
      </c>
      <c r="C9" s="43">
        <v>0.71714285714285719</v>
      </c>
      <c r="D9" s="43">
        <v>0.50499999999999989</v>
      </c>
      <c r="F9" s="9"/>
      <c r="G9" s="65" t="s">
        <v>46</v>
      </c>
      <c r="H9" s="81">
        <v>44.621513944223103</v>
      </c>
      <c r="I9" s="82">
        <v>44.621513944223103</v>
      </c>
      <c r="J9" s="82">
        <v>33.980000000000004</v>
      </c>
      <c r="K9" s="64">
        <v>48</v>
      </c>
    </row>
    <row r="10" spans="2:12" x14ac:dyDescent="0.25">
      <c r="B10" s="4">
        <f t="shared" si="0"/>
        <v>8</v>
      </c>
      <c r="C10" s="43">
        <v>0.71312500000000001</v>
      </c>
      <c r="D10" s="43">
        <v>0.68500000000000005</v>
      </c>
      <c r="F10" s="9"/>
      <c r="G10" s="65" t="s">
        <v>46</v>
      </c>
      <c r="H10" s="81">
        <v>44.872918492550397</v>
      </c>
      <c r="I10" s="82">
        <v>44.872918492550397</v>
      </c>
      <c r="J10" s="82">
        <v>34.295000000000002</v>
      </c>
      <c r="K10" s="64">
        <v>48</v>
      </c>
    </row>
    <row r="11" spans="2:12" x14ac:dyDescent="0.25">
      <c r="B11" s="4">
        <f t="shared" si="0"/>
        <v>9</v>
      </c>
      <c r="C11" s="43">
        <v>0.65999999999999992</v>
      </c>
      <c r="D11" s="43">
        <v>0.23499999999999988</v>
      </c>
      <c r="F11" s="9"/>
      <c r="G11" s="65" t="s">
        <v>46</v>
      </c>
      <c r="H11" s="81">
        <v>48.484848484848492</v>
      </c>
      <c r="I11" s="82">
        <v>48.484848484848492</v>
      </c>
      <c r="J11" s="82">
        <v>35.06</v>
      </c>
      <c r="K11" s="64">
        <v>48</v>
      </c>
    </row>
    <row r="12" spans="2:12" x14ac:dyDescent="0.25">
      <c r="B12" s="4">
        <f t="shared" si="0"/>
        <v>10</v>
      </c>
      <c r="C12" s="43">
        <v>0.74349999999999994</v>
      </c>
      <c r="D12" s="43">
        <v>1.4950000000000001</v>
      </c>
      <c r="F12" s="9"/>
      <c r="G12" s="65" t="s">
        <v>46</v>
      </c>
      <c r="H12" s="81">
        <v>43.039677202420982</v>
      </c>
      <c r="I12" s="82">
        <v>43.039677202420982</v>
      </c>
      <c r="J12" s="82">
        <v>34.564999999999998</v>
      </c>
      <c r="K12" s="64">
        <v>48</v>
      </c>
    </row>
    <row r="13" spans="2:12" x14ac:dyDescent="0.25">
      <c r="B13" s="4">
        <f t="shared" si="0"/>
        <v>11</v>
      </c>
      <c r="C13" s="43">
        <v>0.76272727272727259</v>
      </c>
      <c r="D13" s="43">
        <v>0.95499999999999996</v>
      </c>
      <c r="F13" s="9"/>
      <c r="G13" s="65" t="s">
        <v>46</v>
      </c>
      <c r="H13" s="81">
        <v>41.954707985697269</v>
      </c>
      <c r="I13" s="82">
        <v>41.954707985697269</v>
      </c>
      <c r="J13" s="82">
        <v>34.61</v>
      </c>
      <c r="K13" s="64">
        <v>48</v>
      </c>
    </row>
    <row r="14" spans="2:12" x14ac:dyDescent="0.25">
      <c r="B14" s="4">
        <f t="shared" si="0"/>
        <v>12</v>
      </c>
      <c r="C14" s="43">
        <v>0.77874999999999994</v>
      </c>
      <c r="D14" s="43">
        <v>0.95499999999999996</v>
      </c>
      <c r="F14" s="9"/>
      <c r="G14" s="65" t="s">
        <v>46</v>
      </c>
      <c r="H14" s="81">
        <v>41.091492776886035</v>
      </c>
      <c r="I14" s="82">
        <v>41.091492776886035</v>
      </c>
      <c r="J14" s="82">
        <v>34.655000000000001</v>
      </c>
      <c r="K14" s="64">
        <v>48</v>
      </c>
    </row>
    <row r="15" spans="2:12" x14ac:dyDescent="0.25">
      <c r="B15" s="4">
        <f t="shared" si="0"/>
        <v>13</v>
      </c>
      <c r="C15" s="43">
        <v>0.73692307692307679</v>
      </c>
      <c r="D15" s="43">
        <v>0.23499999999999988</v>
      </c>
      <c r="F15" s="9"/>
      <c r="G15" s="65" t="s">
        <v>46</v>
      </c>
      <c r="H15" s="81">
        <v>43.423799582463474</v>
      </c>
      <c r="I15" s="82">
        <v>43.423799582463474</v>
      </c>
      <c r="J15" s="82">
        <v>35.42</v>
      </c>
      <c r="K15" s="64">
        <v>48</v>
      </c>
    </row>
    <row r="16" spans="2:12" x14ac:dyDescent="0.25">
      <c r="B16" s="4">
        <f t="shared" si="0"/>
        <v>14</v>
      </c>
      <c r="C16" s="43">
        <v>0.7460714285714285</v>
      </c>
      <c r="D16" s="43">
        <v>0.86499999999999999</v>
      </c>
      <c r="F16" s="9"/>
      <c r="G16" s="65" t="s">
        <v>46</v>
      </c>
      <c r="H16" s="81">
        <v>42.891335567257066</v>
      </c>
      <c r="I16" s="82">
        <v>42.891335567257066</v>
      </c>
      <c r="J16" s="82">
        <v>35.555</v>
      </c>
      <c r="K16" s="64">
        <v>48</v>
      </c>
    </row>
    <row r="17" spans="2:11" x14ac:dyDescent="0.25">
      <c r="B17" s="4">
        <f t="shared" si="0"/>
        <v>15</v>
      </c>
      <c r="C17" s="43">
        <v>0.73599999999999999</v>
      </c>
      <c r="D17" s="43">
        <v>0.59499999999999997</v>
      </c>
      <c r="F17" s="9"/>
      <c r="G17" s="65" t="s">
        <v>46</v>
      </c>
      <c r="H17" s="81">
        <v>43.478260869565219</v>
      </c>
      <c r="I17" s="82">
        <v>43.478260869565219</v>
      </c>
      <c r="J17" s="82">
        <v>35.96</v>
      </c>
      <c r="K17" s="64">
        <v>48</v>
      </c>
    </row>
    <row r="18" spans="2:11" x14ac:dyDescent="0.25">
      <c r="B18" s="4">
        <f t="shared" si="0"/>
        <v>16</v>
      </c>
      <c r="C18" s="43">
        <v>0.7103124999999999</v>
      </c>
      <c r="D18" s="43">
        <v>0.32499999999999996</v>
      </c>
      <c r="F18" s="9"/>
      <c r="G18" s="65" t="s">
        <v>46</v>
      </c>
      <c r="H18" s="81">
        <v>45.05059392872856</v>
      </c>
      <c r="I18" s="82">
        <v>45.05059392872856</v>
      </c>
      <c r="J18" s="82">
        <v>36.635000000000005</v>
      </c>
      <c r="K18" s="64">
        <v>48</v>
      </c>
    </row>
    <row r="19" spans="2:11" x14ac:dyDescent="0.25">
      <c r="B19" s="4">
        <f t="shared" si="0"/>
        <v>17</v>
      </c>
      <c r="C19" s="43">
        <v>0.75117647058823511</v>
      </c>
      <c r="D19" s="43">
        <v>1.405</v>
      </c>
      <c r="F19" s="9"/>
      <c r="G19" s="65" t="s">
        <v>46</v>
      </c>
      <c r="H19" s="81">
        <v>42.599843382928746</v>
      </c>
      <c r="I19" s="82">
        <v>42.599843382928746</v>
      </c>
      <c r="J19" s="82">
        <v>36.230000000000004</v>
      </c>
      <c r="K19" s="64">
        <v>48</v>
      </c>
    </row>
    <row r="20" spans="2:11" x14ac:dyDescent="0.25">
      <c r="B20" s="4">
        <f t="shared" si="0"/>
        <v>18</v>
      </c>
      <c r="C20" s="43">
        <v>0.79749999999999988</v>
      </c>
      <c r="D20" s="43">
        <v>1.585</v>
      </c>
      <c r="F20" s="9"/>
      <c r="G20" s="65" t="s">
        <v>46</v>
      </c>
      <c r="H20" s="81">
        <v>40.125391849529784</v>
      </c>
      <c r="I20" s="82">
        <v>40.125391849529784</v>
      </c>
      <c r="J20" s="82">
        <v>35.645000000000003</v>
      </c>
      <c r="K20" s="64">
        <v>48</v>
      </c>
    </row>
    <row r="21" spans="2:11" x14ac:dyDescent="0.25">
      <c r="B21" s="4">
        <f t="shared" si="0"/>
        <v>19</v>
      </c>
      <c r="C21" s="43">
        <v>0.80578947368421039</v>
      </c>
      <c r="D21" s="43">
        <v>0.95499999999999996</v>
      </c>
      <c r="F21" s="9"/>
      <c r="G21" s="65" t="s">
        <v>46</v>
      </c>
      <c r="H21" s="81">
        <v>39.712606139777932</v>
      </c>
      <c r="I21" s="82">
        <v>39.712606139777932</v>
      </c>
      <c r="J21" s="82">
        <v>35.690000000000005</v>
      </c>
      <c r="K21" s="64">
        <v>48</v>
      </c>
    </row>
    <row r="22" spans="2:11" x14ac:dyDescent="0.25">
      <c r="B22" s="4">
        <f t="shared" si="0"/>
        <v>20</v>
      </c>
      <c r="C22" s="43">
        <v>0.78174999999999983</v>
      </c>
      <c r="D22" s="43">
        <v>0.32499999999999996</v>
      </c>
      <c r="F22" s="9"/>
      <c r="G22" s="65" t="s">
        <v>46</v>
      </c>
      <c r="H22" s="81">
        <v>40.933802366485459</v>
      </c>
      <c r="I22" s="82">
        <v>40.933802366485459</v>
      </c>
      <c r="J22" s="82">
        <v>36.365000000000002</v>
      </c>
      <c r="K22" s="64">
        <v>48</v>
      </c>
    </row>
    <row r="23" spans="2:11" x14ac:dyDescent="0.25">
      <c r="B23" s="4">
        <f t="shared" si="0"/>
        <v>21</v>
      </c>
      <c r="C23" s="43">
        <v>0.78571428571428559</v>
      </c>
      <c r="D23" s="43">
        <v>0.86499999999999999</v>
      </c>
      <c r="F23" s="9"/>
      <c r="G23" s="65" t="s">
        <v>46</v>
      </c>
      <c r="H23" s="81">
        <v>40.727272727272734</v>
      </c>
      <c r="I23" s="82">
        <v>40.727272727272734</v>
      </c>
      <c r="J23" s="82">
        <v>36.5</v>
      </c>
      <c r="K23" s="64">
        <v>48</v>
      </c>
    </row>
    <row r="24" spans="2:11" x14ac:dyDescent="0.25">
      <c r="B24" s="4">
        <f t="shared" si="0"/>
        <v>22</v>
      </c>
      <c r="C24" s="43">
        <v>0.77295454545454523</v>
      </c>
      <c r="D24" s="43">
        <v>0.50499999999999989</v>
      </c>
      <c r="F24" s="9"/>
      <c r="G24" s="65" t="s">
        <v>46</v>
      </c>
      <c r="H24" s="81">
        <v>41.39958835636579</v>
      </c>
      <c r="I24" s="82">
        <v>41.39958835636579</v>
      </c>
      <c r="J24" s="82">
        <v>36.995000000000005</v>
      </c>
      <c r="K24" s="64">
        <v>48</v>
      </c>
    </row>
    <row r="25" spans="2:11" x14ac:dyDescent="0.25">
      <c r="B25" s="4">
        <f t="shared" si="0"/>
        <v>23</v>
      </c>
      <c r="C25" s="43">
        <v>0.74565217391304328</v>
      </c>
      <c r="D25" s="43">
        <v>0.14499999999999991</v>
      </c>
      <c r="F25" s="9"/>
      <c r="G25" s="65" t="s">
        <v>46</v>
      </c>
      <c r="H25" s="81">
        <v>42.915451895043745</v>
      </c>
      <c r="I25" s="82">
        <v>42.915451895043745</v>
      </c>
      <c r="J25" s="82">
        <v>37.850000000000009</v>
      </c>
      <c r="K25" s="64">
        <v>48</v>
      </c>
    </row>
    <row r="26" spans="2:11" x14ac:dyDescent="0.25">
      <c r="B26" s="4">
        <f t="shared" si="0"/>
        <v>24</v>
      </c>
      <c r="C26" s="43">
        <v>0.73562499999999975</v>
      </c>
      <c r="D26" s="43">
        <v>0.50499999999999989</v>
      </c>
      <c r="F26" s="9"/>
      <c r="G26" s="65" t="s">
        <v>46</v>
      </c>
      <c r="H26" s="81">
        <v>43.500424808836037</v>
      </c>
      <c r="I26" s="82">
        <v>43.500424808836037</v>
      </c>
      <c r="J26" s="82">
        <v>38.345000000000006</v>
      </c>
      <c r="K26" s="64">
        <v>48</v>
      </c>
    </row>
    <row r="27" spans="2:11" x14ac:dyDescent="0.25">
      <c r="B27" s="4">
        <f t="shared" si="0"/>
        <v>25</v>
      </c>
      <c r="C27" s="43">
        <v>0.71559999999999979</v>
      </c>
      <c r="D27" s="43">
        <v>0.23499999999999988</v>
      </c>
      <c r="F27" s="9"/>
      <c r="G27" s="65" t="s">
        <v>46</v>
      </c>
      <c r="H27" s="81">
        <v>44.717719396310798</v>
      </c>
      <c r="I27" s="82">
        <v>44.717719396310798</v>
      </c>
      <c r="J27" s="82">
        <v>39.110000000000007</v>
      </c>
      <c r="K27" s="64">
        <v>48</v>
      </c>
    </row>
    <row r="28" spans="2:11" x14ac:dyDescent="0.25">
      <c r="B28" s="4">
        <f t="shared" si="0"/>
        <v>26</v>
      </c>
      <c r="C28" s="43">
        <v>0.69711538461538436</v>
      </c>
      <c r="D28" s="43">
        <v>0.23499999999999988</v>
      </c>
      <c r="F28" s="9"/>
      <c r="G28" s="65" t="s">
        <v>46</v>
      </c>
      <c r="H28" s="81">
        <v>45.903448275862083</v>
      </c>
      <c r="I28" s="82">
        <v>45.903448275862083</v>
      </c>
      <c r="J28" s="82">
        <v>39.875000000000007</v>
      </c>
      <c r="K28" s="64">
        <v>48</v>
      </c>
    </row>
    <row r="29" spans="2:11" x14ac:dyDescent="0.25">
      <c r="B29" s="4">
        <f t="shared" si="0"/>
        <v>27</v>
      </c>
      <c r="C29" s="43">
        <v>0.69666666666666632</v>
      </c>
      <c r="D29" s="43">
        <v>0.68500000000000005</v>
      </c>
      <c r="F29" s="9"/>
      <c r="G29" s="65" t="s">
        <v>46</v>
      </c>
      <c r="H29" s="81">
        <v>45.933014354067005</v>
      </c>
      <c r="I29" s="82">
        <v>45.933014354067005</v>
      </c>
      <c r="J29" s="82">
        <v>40.190000000000012</v>
      </c>
      <c r="K29" s="64">
        <v>48</v>
      </c>
    </row>
    <row r="30" spans="2:11" x14ac:dyDescent="0.25">
      <c r="B30" s="4">
        <f t="shared" si="0"/>
        <v>28</v>
      </c>
      <c r="C30" s="43">
        <v>0.68982142857142825</v>
      </c>
      <c r="D30" s="43">
        <v>0.50499999999999989</v>
      </c>
      <c r="F30" s="9"/>
      <c r="G30" s="65" t="s">
        <v>46</v>
      </c>
      <c r="H30" s="81">
        <v>46.388816981620522</v>
      </c>
      <c r="I30" s="82">
        <v>46.388816981620522</v>
      </c>
      <c r="J30" s="82">
        <v>40.685000000000009</v>
      </c>
      <c r="K30" s="64">
        <v>48</v>
      </c>
    </row>
    <row r="31" spans="2:11" x14ac:dyDescent="0.25">
      <c r="B31" s="4">
        <f t="shared" si="0"/>
        <v>29</v>
      </c>
      <c r="C31" s="43">
        <v>0.67103448275862032</v>
      </c>
      <c r="D31" s="43">
        <v>0.14499999999999991</v>
      </c>
      <c r="F31" s="9"/>
      <c r="G31" s="65" t="s">
        <v>46</v>
      </c>
      <c r="H31" s="81">
        <v>47.68756423432685</v>
      </c>
      <c r="I31" s="82">
        <v>47.68756423432685</v>
      </c>
      <c r="J31" s="82">
        <v>41.540000000000006</v>
      </c>
      <c r="K31" s="64">
        <v>48</v>
      </c>
    </row>
    <row r="32" spans="2:11" x14ac:dyDescent="0.25">
      <c r="B32" s="4">
        <f t="shared" si="0"/>
        <v>30</v>
      </c>
      <c r="C32" s="43">
        <v>0.69849999999999968</v>
      </c>
      <c r="D32" s="43">
        <v>1.4950000000000001</v>
      </c>
      <c r="F32" s="9"/>
      <c r="G32" s="65" t="s">
        <v>46</v>
      </c>
      <c r="H32" s="81">
        <v>45.812455261274181</v>
      </c>
      <c r="I32" s="82">
        <v>45.812455261274181</v>
      </c>
      <c r="J32" s="82">
        <v>41.045000000000009</v>
      </c>
      <c r="K32" s="64">
        <v>48</v>
      </c>
    </row>
    <row r="33" spans="2:11" x14ac:dyDescent="0.25">
      <c r="B33" s="4">
        <f t="shared" si="0"/>
        <v>31</v>
      </c>
      <c r="C33" s="43">
        <v>0.69516129032258034</v>
      </c>
      <c r="D33" s="43">
        <v>0.59499999999999997</v>
      </c>
      <c r="F33" s="9"/>
      <c r="G33" s="65" t="s">
        <v>46</v>
      </c>
      <c r="H33" s="81">
        <v>46.032482598607906</v>
      </c>
      <c r="I33" s="82">
        <v>46.032482598607906</v>
      </c>
      <c r="J33" s="82">
        <v>41.45000000000001</v>
      </c>
      <c r="K33" s="64">
        <v>48</v>
      </c>
    </row>
    <row r="34" spans="2:11" x14ac:dyDescent="0.25">
      <c r="B34" s="4">
        <f t="shared" si="0"/>
        <v>32</v>
      </c>
      <c r="C34" s="43">
        <v>0.69203124999999965</v>
      </c>
      <c r="D34" s="43">
        <v>0.59499999999999997</v>
      </c>
      <c r="F34" s="9"/>
      <c r="G34" s="65" t="s">
        <v>46</v>
      </c>
      <c r="H34" s="81">
        <v>46.240686385188553</v>
      </c>
      <c r="I34" s="82">
        <v>46.240686385188553</v>
      </c>
      <c r="J34" s="82">
        <v>41.855000000000011</v>
      </c>
      <c r="K34" s="64">
        <v>48</v>
      </c>
    </row>
    <row r="35" spans="2:11" x14ac:dyDescent="0.25">
      <c r="B35" s="4">
        <f t="shared" si="0"/>
        <v>33</v>
      </c>
      <c r="C35" s="43">
        <v>0.67818181818181777</v>
      </c>
      <c r="D35" s="43">
        <v>0.23499999999999988</v>
      </c>
      <c r="F35" s="9"/>
      <c r="G35" s="65" t="s">
        <v>46</v>
      </c>
      <c r="H35" s="81">
        <v>47.184986595174294</v>
      </c>
      <c r="I35" s="82">
        <v>47.184986595174294</v>
      </c>
      <c r="J35" s="82">
        <v>42.620000000000012</v>
      </c>
      <c r="K35" s="64">
        <v>48</v>
      </c>
    </row>
    <row r="36" spans="2:11" x14ac:dyDescent="0.25">
      <c r="B36" s="4">
        <f t="shared" si="0"/>
        <v>34</v>
      </c>
      <c r="C36" s="43">
        <v>0.66249999999999964</v>
      </c>
      <c r="D36" s="43">
        <v>0.14499999999999991</v>
      </c>
      <c r="F36" s="9"/>
      <c r="G36" s="65" t="s">
        <v>46</v>
      </c>
      <c r="H36" s="81">
        <v>48.301886792452855</v>
      </c>
      <c r="I36" s="82">
        <v>48.301886792452855</v>
      </c>
      <c r="J36" s="82">
        <v>43.475000000000009</v>
      </c>
      <c r="K36" s="64">
        <v>48</v>
      </c>
    </row>
    <row r="37" spans="2:11" x14ac:dyDescent="0.25">
      <c r="B37" s="4">
        <f t="shared" si="0"/>
        <v>35</v>
      </c>
      <c r="C37" s="43">
        <v>0.65799999999999959</v>
      </c>
      <c r="D37" s="43">
        <v>0.50499999999999989</v>
      </c>
      <c r="F37" s="9"/>
      <c r="G37" s="65" t="s">
        <v>46</v>
      </c>
      <c r="H37" s="81">
        <v>48.632218844984834</v>
      </c>
      <c r="I37" s="82">
        <v>48.632218844984834</v>
      </c>
      <c r="J37" s="82">
        <v>43.970000000000013</v>
      </c>
      <c r="K37" s="64">
        <v>48</v>
      </c>
    </row>
    <row r="38" spans="2:11" x14ac:dyDescent="0.25">
      <c r="B38" s="4">
        <f t="shared" si="0"/>
        <v>36</v>
      </c>
      <c r="C38" s="43">
        <v>0.66624999999999956</v>
      </c>
      <c r="D38" s="43">
        <v>0.95499999999999996</v>
      </c>
      <c r="F38" s="9"/>
      <c r="G38" s="65" t="s">
        <v>46</v>
      </c>
      <c r="H38" s="81">
        <v>48.030018761726112</v>
      </c>
      <c r="I38" s="82">
        <v>48.030018761726112</v>
      </c>
      <c r="J38" s="82">
        <v>44.015000000000015</v>
      </c>
      <c r="K38" s="64">
        <v>48</v>
      </c>
    </row>
    <row r="39" spans="2:11" x14ac:dyDescent="0.25">
      <c r="B39" s="4">
        <f t="shared" si="0"/>
        <v>37</v>
      </c>
      <c r="C39" s="43">
        <v>0.65216216216216172</v>
      </c>
      <c r="D39" s="43">
        <v>0.14499999999999991</v>
      </c>
      <c r="F39" s="9"/>
      <c r="G39" s="65" t="s">
        <v>46</v>
      </c>
      <c r="H39" s="81">
        <v>49.067550766680512</v>
      </c>
      <c r="I39" s="82">
        <v>49.067550766680512</v>
      </c>
      <c r="J39" s="82">
        <v>44.870000000000019</v>
      </c>
      <c r="K39" s="64">
        <v>48</v>
      </c>
    </row>
    <row r="40" spans="2:11" x14ac:dyDescent="0.25">
      <c r="B40" s="4">
        <f t="shared" si="0"/>
        <v>38</v>
      </c>
      <c r="C40" s="43">
        <v>0.63881578947368378</v>
      </c>
      <c r="D40" s="43">
        <v>0.14499999999999991</v>
      </c>
      <c r="F40" s="9"/>
      <c r="G40" s="65" t="s">
        <v>46</v>
      </c>
      <c r="H40" s="81">
        <v>50.092687950566457</v>
      </c>
      <c r="I40" s="82">
        <v>50.092687950566457</v>
      </c>
      <c r="J40" s="82">
        <v>45.725000000000016</v>
      </c>
      <c r="K40" s="64">
        <v>48</v>
      </c>
    </row>
    <row r="41" spans="2:11" x14ac:dyDescent="0.25">
      <c r="B41" s="4">
        <f t="shared" si="0"/>
        <v>39</v>
      </c>
      <c r="C41" s="43">
        <v>0.6307692307692303</v>
      </c>
      <c r="D41" s="43">
        <v>0.32499999999999996</v>
      </c>
      <c r="F41" s="9"/>
      <c r="G41" s="65" t="s">
        <v>46</v>
      </c>
      <c r="H41" s="81">
        <v>50.731707317073209</v>
      </c>
      <c r="I41" s="82">
        <v>50.731707317073209</v>
      </c>
      <c r="J41" s="82">
        <v>46.40000000000002</v>
      </c>
      <c r="K41" s="64">
        <v>48</v>
      </c>
    </row>
    <row r="42" spans="2:11" x14ac:dyDescent="0.25">
      <c r="B42" s="4">
        <f t="shared" si="0"/>
        <v>40</v>
      </c>
      <c r="C42" s="43">
        <v>0.62087499999999962</v>
      </c>
      <c r="D42" s="43">
        <v>0.23499999999999988</v>
      </c>
      <c r="F42" s="9"/>
      <c r="G42" s="65" t="s">
        <v>46</v>
      </c>
      <c r="H42" s="81">
        <v>51.540165089591333</v>
      </c>
      <c r="I42" s="82">
        <v>51.540165089591333</v>
      </c>
      <c r="J42" s="82">
        <v>47.16500000000002</v>
      </c>
      <c r="K42" s="64">
        <v>48</v>
      </c>
    </row>
    <row r="43" spans="2:11" x14ac:dyDescent="0.25">
      <c r="B43" s="4">
        <f t="shared" si="0"/>
        <v>41</v>
      </c>
      <c r="C43" s="43">
        <v>0.65097560975609714</v>
      </c>
      <c r="D43" s="43">
        <v>1.855</v>
      </c>
      <c r="F43" s="9"/>
      <c r="G43" s="65" t="s">
        <v>46</v>
      </c>
      <c r="H43" s="81">
        <v>49.156987635818687</v>
      </c>
      <c r="I43" s="82">
        <v>49.156987635818687</v>
      </c>
      <c r="J43" s="82">
        <v>46.310000000000016</v>
      </c>
      <c r="K43" s="64">
        <v>48</v>
      </c>
    </row>
    <row r="44" spans="2:11" x14ac:dyDescent="0.25">
      <c r="B44" s="4">
        <f t="shared" si="0"/>
        <v>42</v>
      </c>
      <c r="C44" s="43">
        <v>0.65607142857142819</v>
      </c>
      <c r="D44" s="43">
        <v>0.86499999999999999</v>
      </c>
      <c r="F44" s="9"/>
      <c r="G44" s="65" t="s">
        <v>46</v>
      </c>
      <c r="H44" s="81">
        <v>48.775176918889521</v>
      </c>
      <c r="I44" s="82">
        <v>48.775176918889521</v>
      </c>
      <c r="J44" s="82">
        <v>46.445000000000022</v>
      </c>
      <c r="K44" s="64">
        <v>48</v>
      </c>
    </row>
    <row r="45" spans="2:11" x14ac:dyDescent="0.25">
      <c r="B45" s="4">
        <f t="shared" si="0"/>
        <v>43</v>
      </c>
      <c r="C45" s="43">
        <v>0.66302325581395305</v>
      </c>
      <c r="D45" s="43">
        <v>0.95499999999999996</v>
      </c>
      <c r="F45" s="9"/>
      <c r="G45" s="65" t="s">
        <v>46</v>
      </c>
      <c r="H45" s="81">
        <v>48.263767099263447</v>
      </c>
      <c r="I45" s="82">
        <v>48.263767099263447</v>
      </c>
      <c r="J45" s="82">
        <v>46.490000000000023</v>
      </c>
      <c r="K45" s="64">
        <v>48</v>
      </c>
    </row>
    <row r="46" spans="2:11" x14ac:dyDescent="0.25">
      <c r="B46" s="4">
        <f t="shared" si="0"/>
        <v>44</v>
      </c>
      <c r="C46" s="43">
        <v>0.67579545454545409</v>
      </c>
      <c r="D46" s="43">
        <v>1.2250000000000001</v>
      </c>
      <c r="F46" s="9"/>
      <c r="G46" s="65" t="s">
        <v>46</v>
      </c>
      <c r="H46" s="81">
        <v>47.351605851689961</v>
      </c>
      <c r="I46" s="82">
        <v>47.351605851689961</v>
      </c>
      <c r="J46" s="82">
        <v>46.265000000000015</v>
      </c>
      <c r="K46" s="64">
        <v>48</v>
      </c>
    </row>
    <row r="47" spans="2:11" x14ac:dyDescent="0.25">
      <c r="B47" s="4">
        <f t="shared" si="0"/>
        <v>45</v>
      </c>
      <c r="C47" s="43">
        <v>0.68599999999999961</v>
      </c>
      <c r="D47" s="43">
        <v>1.135</v>
      </c>
      <c r="F47" s="9"/>
      <c r="G47" s="65" t="s">
        <v>46</v>
      </c>
      <c r="H47" s="81">
        <v>46.647230320699734</v>
      </c>
      <c r="I47" s="82">
        <v>46.647230320699734</v>
      </c>
      <c r="J47" s="82">
        <v>46.130000000000017</v>
      </c>
      <c r="K47" s="64">
        <v>48</v>
      </c>
    </row>
    <row r="48" spans="2:11" x14ac:dyDescent="0.25">
      <c r="B48" s="4">
        <f t="shared" si="0"/>
        <v>46</v>
      </c>
      <c r="C48" s="43">
        <v>0.67815217391304305</v>
      </c>
      <c r="D48" s="43">
        <v>0.32499999999999996</v>
      </c>
      <c r="F48" s="9"/>
      <c r="G48" s="65" t="s">
        <v>46</v>
      </c>
      <c r="H48" s="81">
        <v>47.187049206603653</v>
      </c>
      <c r="I48" s="82">
        <v>47.187049206603653</v>
      </c>
      <c r="J48" s="82">
        <v>46.805000000000021</v>
      </c>
      <c r="K48" s="64">
        <v>48</v>
      </c>
    </row>
    <row r="49" spans="2:11" x14ac:dyDescent="0.25">
      <c r="B49" s="4">
        <f t="shared" si="0"/>
        <v>47</v>
      </c>
      <c r="C49" s="43">
        <v>0.6802127659574464</v>
      </c>
      <c r="D49" s="43">
        <v>0.77500000000000002</v>
      </c>
      <c r="F49" s="9"/>
      <c r="G49" s="65" t="s">
        <v>46</v>
      </c>
      <c r="H49" s="81">
        <v>47.044103847356922</v>
      </c>
      <c r="I49" s="82">
        <v>47.044103847356922</v>
      </c>
      <c r="J49" s="82">
        <v>47.030000000000015</v>
      </c>
      <c r="K49" s="64">
        <v>48</v>
      </c>
    </row>
    <row r="50" spans="2:11" x14ac:dyDescent="0.25">
      <c r="B50" s="4">
        <f t="shared" si="0"/>
        <v>48</v>
      </c>
      <c r="C50" s="43">
        <v>0.66666666666666663</v>
      </c>
      <c r="D50" s="43">
        <v>3.00000000000189E-2</v>
      </c>
      <c r="F50" s="9"/>
      <c r="G50" s="65">
        <v>1</v>
      </c>
      <c r="H50" s="81">
        <v>48</v>
      </c>
      <c r="I50" s="82">
        <v>48</v>
      </c>
      <c r="J50" s="82">
        <v>48</v>
      </c>
      <c r="K50" s="64">
        <v>48</v>
      </c>
    </row>
    <row r="51" spans="2:11" x14ac:dyDescent="0.25">
      <c r="B51" s="4">
        <f t="shared" si="0"/>
        <v>49</v>
      </c>
      <c r="C51" s="43"/>
      <c r="D51" s="43"/>
      <c r="F51" s="9"/>
      <c r="G51" s="65" t="s">
        <v>12</v>
      </c>
      <c r="H51" s="81" t="e">
        <v>#N/A</v>
      </c>
      <c r="I51" s="82" t="e">
        <v>#N/A</v>
      </c>
      <c r="J51" s="82" t="e">
        <v>#N/A</v>
      </c>
      <c r="K51" s="64" t="e">
        <v>#N/A</v>
      </c>
    </row>
    <row r="52" spans="2:11" x14ac:dyDescent="0.25">
      <c r="B52" s="4">
        <f t="shared" si="0"/>
        <v>50</v>
      </c>
      <c r="C52" s="43"/>
      <c r="D52" s="43"/>
      <c r="F52" s="9"/>
      <c r="G52" s="65" t="s">
        <v>12</v>
      </c>
      <c r="H52" s="81" t="e">
        <v>#N/A</v>
      </c>
      <c r="I52" s="82" t="e">
        <v>#N/A</v>
      </c>
      <c r="J52" s="82" t="e">
        <v>#N/A</v>
      </c>
      <c r="K52" s="64" t="e">
        <v>#N/A</v>
      </c>
    </row>
    <row r="53" spans="2:11" x14ac:dyDescent="0.25">
      <c r="B53" s="4">
        <f t="shared" si="0"/>
        <v>51</v>
      </c>
      <c r="C53" s="43"/>
      <c r="D53" s="43"/>
      <c r="F53" s="9"/>
      <c r="G53" s="65" t="s">
        <v>12</v>
      </c>
      <c r="H53" s="81" t="e">
        <v>#N/A</v>
      </c>
      <c r="I53" s="82" t="e">
        <v>#N/A</v>
      </c>
      <c r="J53" s="82" t="e">
        <v>#N/A</v>
      </c>
      <c r="K53" s="64" t="e">
        <v>#N/A</v>
      </c>
    </row>
    <row r="54" spans="2:11" x14ac:dyDescent="0.25">
      <c r="B54" s="4">
        <f t="shared" si="0"/>
        <v>52</v>
      </c>
      <c r="C54" s="43"/>
      <c r="D54" s="43"/>
      <c r="F54" s="9"/>
      <c r="G54" s="65" t="s">
        <v>12</v>
      </c>
      <c r="H54" s="81" t="e">
        <v>#N/A</v>
      </c>
      <c r="I54" s="82" t="e">
        <v>#N/A</v>
      </c>
      <c r="J54" s="82" t="e">
        <v>#N/A</v>
      </c>
      <c r="K54" s="64" t="e">
        <v>#N/A</v>
      </c>
    </row>
    <row r="55" spans="2:11" x14ac:dyDescent="0.25">
      <c r="B55" s="4">
        <f t="shared" si="0"/>
        <v>53</v>
      </c>
      <c r="C55" s="43"/>
      <c r="D55" s="43"/>
      <c r="F55" s="9"/>
      <c r="G55" s="65" t="s">
        <v>12</v>
      </c>
      <c r="H55" s="81" t="e">
        <v>#N/A</v>
      </c>
      <c r="I55" s="82" t="e">
        <v>#N/A</v>
      </c>
      <c r="J55" s="82" t="e">
        <v>#N/A</v>
      </c>
      <c r="K55" s="64" t="e">
        <v>#N/A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 Method Selection</vt:lpstr>
      <vt:lpstr>Graph</vt:lpstr>
      <vt:lpstr>Example Data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</dc:creator>
  <cp:lastModifiedBy>Walt Lipke</cp:lastModifiedBy>
  <dcterms:created xsi:type="dcterms:W3CDTF">2018-10-30T16:00:49Z</dcterms:created>
  <dcterms:modified xsi:type="dcterms:W3CDTF">2019-09-23T03:59:23Z</dcterms:modified>
</cp:coreProperties>
</file>